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055D8864-19F4-43A8-93F9-15885ECEE68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Y1" sheetId="1" r:id="rId1"/>
    <sheet name="Y2" sheetId="13" r:id="rId2"/>
    <sheet name="Y3" sheetId="14" r:id="rId3"/>
    <sheet name="Y4" sheetId="15" r:id="rId4"/>
    <sheet name="Y5" sheetId="16" r:id="rId5"/>
    <sheet name=" Entire" sheetId="6" r:id="rId6"/>
  </sheets>
  <definedNames>
    <definedName name="_xlnm.Print_Area" localSheetId="5">' Entire'!$A$1:$P$23</definedName>
    <definedName name="_xlnm.Print_Area" localSheetId="0">'Y1'!$A$2:$K$56</definedName>
    <definedName name="_xlnm.Print_Area" localSheetId="1">'Y2'!$A$2:$K$56</definedName>
    <definedName name="_xlnm.Print_Area" localSheetId="2">'Y3'!$A$2:$K$56</definedName>
    <definedName name="_xlnm.Print_Area" localSheetId="3">'Y4'!$A$2:$K$56</definedName>
    <definedName name="_xlnm.Print_Area" localSheetId="4">'Y5'!$A$2:$K$56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>#REF!</definedName>
    <definedName name="Z_1FD2D889_0D29_48EF_A4E5_0C512139A912_.wvu.Cols" localSheetId="0" hidden="1">'Y1'!#REF!</definedName>
    <definedName name="Z_1FD2D889_0D29_48EF_A4E5_0C512139A912_.wvu.Cols" localSheetId="1" hidden="1">'Y2'!#REF!</definedName>
    <definedName name="Z_1FD2D889_0D29_48EF_A4E5_0C512139A912_.wvu.Cols" localSheetId="2" hidden="1">'Y3'!#REF!</definedName>
    <definedName name="Z_1FD2D889_0D29_48EF_A4E5_0C512139A912_.wvu.Cols" localSheetId="3" hidden="1">'Y4'!#REF!</definedName>
    <definedName name="Z_1FD2D889_0D29_48EF_A4E5_0C512139A912_.wvu.Cols" localSheetId="4" hidden="1">'Y5'!#REF!</definedName>
    <definedName name="Z_1FD2D889_0D29_48EF_A4E5_0C512139A912_.wvu.PrintArea" localSheetId="5" hidden="1">' Entire'!$B$1:$P$23</definedName>
    <definedName name="Z_1FD2D889_0D29_48EF_A4E5_0C512139A912_.wvu.PrintArea" localSheetId="0" hidden="1">'Y1'!$A$2:$K$56</definedName>
    <definedName name="Z_1FD2D889_0D29_48EF_A4E5_0C512139A912_.wvu.PrintArea" localSheetId="1" hidden="1">'Y2'!$A$2:$K$56</definedName>
    <definedName name="Z_1FD2D889_0D29_48EF_A4E5_0C512139A912_.wvu.PrintArea" localSheetId="2" hidden="1">'Y3'!$A$2:$K$56</definedName>
    <definedName name="Z_1FD2D889_0D29_48EF_A4E5_0C512139A912_.wvu.PrintArea" localSheetId="3" hidden="1">'Y4'!$A$2:$K$56</definedName>
    <definedName name="Z_1FD2D889_0D29_48EF_A4E5_0C512139A912_.wvu.PrintArea" localSheetId="4" hidden="1">'Y5'!$A$2:$K$56</definedName>
    <definedName name="Z_1FD2D889_0D29_48EF_A4E5_0C512139A912_.wvu.Rows" localSheetId="0" hidden="1">'Y1'!$16:$19,'Y1'!$46:$46,'Y1'!$51:$57,'Y1'!$59:$62</definedName>
    <definedName name="Z_1FD2D889_0D29_48EF_A4E5_0C512139A912_.wvu.Rows" localSheetId="1" hidden="1">'Y2'!$16:$19,'Y2'!$46:$46,'Y2'!$51:$57,'Y2'!$59:$62</definedName>
    <definedName name="Z_1FD2D889_0D29_48EF_A4E5_0C512139A912_.wvu.Rows" localSheetId="2" hidden="1">'Y3'!$16:$19,'Y3'!$46:$46,'Y3'!$51:$57,'Y3'!$59:$62</definedName>
    <definedName name="Z_1FD2D889_0D29_48EF_A4E5_0C512139A912_.wvu.Rows" localSheetId="3" hidden="1">'Y4'!$16:$19,'Y4'!$46:$46,'Y4'!$51:$57,'Y4'!$59:$62</definedName>
    <definedName name="Z_1FD2D889_0D29_48EF_A4E5_0C512139A912_.wvu.Rows" localSheetId="4" hidden="1">'Y5'!$16:$19,'Y5'!$46:$46,'Y5'!$51:$57,'Y5'!$59:$62</definedName>
  </definedNames>
  <calcPr calcId="191029"/>
  <customWorkbookViews>
    <customWorkbookView name="jrfeyk - Personal View" guid="{1FD2D889-0D29-48EF-A4E5-0C512139A912}" mergeInterval="0" personalView="1" maximized="1" windowWidth="1020" windowHeight="592" activeSheetId="7"/>
  </customWorkbookViews>
</workbook>
</file>

<file path=xl/calcChain.xml><?xml version="1.0" encoding="utf-8"?>
<calcChain xmlns="http://schemas.openxmlformats.org/spreadsheetml/2006/main">
  <c r="R38" i="16" l="1"/>
  <c r="Q38" i="16"/>
  <c r="P38" i="16"/>
  <c r="O38" i="16"/>
  <c r="R39" i="15"/>
  <c r="Q39" i="15"/>
  <c r="P39" i="15"/>
  <c r="O39" i="15"/>
  <c r="R39" i="14"/>
  <c r="Q39" i="14"/>
  <c r="P39" i="14"/>
  <c r="O39" i="14"/>
  <c r="R39" i="13"/>
  <c r="Q39" i="13"/>
  <c r="P39" i="13"/>
  <c r="O39" i="13"/>
  <c r="O5" i="16" l="1"/>
  <c r="O5" i="15"/>
  <c r="O5" i="14"/>
  <c r="O5" i="13"/>
  <c r="P13" i="16" l="1"/>
  <c r="P12" i="16"/>
  <c r="P11" i="16"/>
  <c r="P13" i="15"/>
  <c r="P12" i="15"/>
  <c r="P11" i="15"/>
  <c r="P13" i="14"/>
  <c r="P12" i="14"/>
  <c r="P11" i="14"/>
  <c r="P13" i="13"/>
  <c r="P12" i="13"/>
  <c r="P11" i="13"/>
  <c r="R38" i="1"/>
  <c r="Q38" i="1"/>
  <c r="P38" i="1"/>
  <c r="D46" i="1" s="1"/>
  <c r="O38" i="1"/>
  <c r="D45" i="1" s="1"/>
  <c r="P13" i="1"/>
  <c r="P12" i="1"/>
  <c r="P11" i="1"/>
  <c r="O5" i="1"/>
  <c r="C55" i="16" l="1"/>
  <c r="C55" i="15"/>
  <c r="C55" i="14"/>
  <c r="C55" i="13"/>
  <c r="H19" i="6"/>
  <c r="H18" i="6"/>
  <c r="D46" i="13"/>
  <c r="D46" i="14" s="1"/>
  <c r="D45" i="13"/>
  <c r="D45" i="14" s="1"/>
  <c r="B49" i="16"/>
  <c r="B48" i="16"/>
  <c r="B49" i="15"/>
  <c r="B48" i="15"/>
  <c r="B49" i="14"/>
  <c r="B48" i="14"/>
  <c r="B49" i="13"/>
  <c r="B48" i="13"/>
  <c r="A33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4" i="16"/>
  <c r="A35" i="16"/>
  <c r="A36" i="16"/>
  <c r="A37" i="16"/>
  <c r="A38" i="16"/>
  <c r="A39" i="16"/>
  <c r="A40" i="16"/>
  <c r="A41" i="16"/>
  <c r="A42" i="16"/>
  <c r="A43" i="16"/>
  <c r="A16" i="16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16" i="15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16" i="14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16" i="13"/>
  <c r="D7" i="16"/>
  <c r="D8" i="16"/>
  <c r="D9" i="16"/>
  <c r="D10" i="16"/>
  <c r="D11" i="16"/>
  <c r="D12" i="16"/>
  <c r="D13" i="16"/>
  <c r="D14" i="16"/>
  <c r="D6" i="16"/>
  <c r="D7" i="15"/>
  <c r="D8" i="15"/>
  <c r="D9" i="15"/>
  <c r="D10" i="15"/>
  <c r="D11" i="15"/>
  <c r="D12" i="15"/>
  <c r="D13" i="15"/>
  <c r="D14" i="15"/>
  <c r="D6" i="15"/>
  <c r="D7" i="13"/>
  <c r="D8" i="13"/>
  <c r="D9" i="13"/>
  <c r="D10" i="13"/>
  <c r="D11" i="13"/>
  <c r="D12" i="13"/>
  <c r="D13" i="13"/>
  <c r="D14" i="13"/>
  <c r="D6" i="13"/>
  <c r="D7" i="14"/>
  <c r="D8" i="14"/>
  <c r="D9" i="14"/>
  <c r="D10" i="14"/>
  <c r="D11" i="14"/>
  <c r="D12" i="14"/>
  <c r="D13" i="14"/>
  <c r="D14" i="14"/>
  <c r="D6" i="14"/>
  <c r="D7" i="1"/>
  <c r="D8" i="1"/>
  <c r="D6" i="1"/>
  <c r="A7" i="16"/>
  <c r="B7" i="16"/>
  <c r="A8" i="16"/>
  <c r="B8" i="16"/>
  <c r="A6" i="16"/>
  <c r="B6" i="16"/>
  <c r="A7" i="15"/>
  <c r="B7" i="15"/>
  <c r="A8" i="15"/>
  <c r="B8" i="15"/>
  <c r="A6" i="15"/>
  <c r="B6" i="15"/>
  <c r="A6" i="14"/>
  <c r="A7" i="14"/>
  <c r="A8" i="14"/>
  <c r="B7" i="14"/>
  <c r="B8" i="14"/>
  <c r="B6" i="14"/>
  <c r="A7" i="13"/>
  <c r="A8" i="13"/>
  <c r="A6" i="13"/>
  <c r="B7" i="13"/>
  <c r="B8" i="13"/>
  <c r="B6" i="13"/>
  <c r="J1" i="16"/>
  <c r="J1" i="13"/>
  <c r="J1" i="14"/>
  <c r="J1" i="15"/>
  <c r="D18" i="6"/>
  <c r="D16" i="6"/>
  <c r="D15" i="6"/>
  <c r="D19" i="6"/>
  <c r="E19" i="6"/>
  <c r="F19" i="6"/>
  <c r="G19" i="6"/>
  <c r="E16" i="6"/>
  <c r="F16" i="6"/>
  <c r="G16" i="6"/>
  <c r="H16" i="6"/>
  <c r="G18" i="6"/>
  <c r="F18" i="6"/>
  <c r="E18" i="6"/>
  <c r="H15" i="6"/>
  <c r="G15" i="6"/>
  <c r="F15" i="6"/>
  <c r="E15" i="6"/>
  <c r="F7" i="13"/>
  <c r="F7" i="14" s="1"/>
  <c r="F8" i="13"/>
  <c r="F8" i="14" s="1"/>
  <c r="F9" i="13"/>
  <c r="F9" i="14" s="1"/>
  <c r="F9" i="15" s="1"/>
  <c r="F9" i="16" s="1"/>
  <c r="F10" i="13"/>
  <c r="F10" i="14" s="1"/>
  <c r="F11" i="13"/>
  <c r="F11" i="14" s="1"/>
  <c r="F12" i="13"/>
  <c r="F12" i="14" s="1"/>
  <c r="F13" i="13"/>
  <c r="F13" i="14" s="1"/>
  <c r="F13" i="15" s="1"/>
  <c r="F13" i="16" s="1"/>
  <c r="F14" i="13"/>
  <c r="F14" i="14" s="1"/>
  <c r="F6" i="13"/>
  <c r="F6" i="14" s="1"/>
  <c r="J43" i="16"/>
  <c r="H12" i="6" s="1"/>
  <c r="J39" i="16"/>
  <c r="H11" i="6"/>
  <c r="J31" i="16"/>
  <c r="H10" i="6" s="1"/>
  <c r="J26" i="16"/>
  <c r="H9" i="6"/>
  <c r="J19" i="16"/>
  <c r="H8" i="6" s="1"/>
  <c r="K14" i="16"/>
  <c r="K13" i="16"/>
  <c r="K12" i="16"/>
  <c r="K11" i="16"/>
  <c r="K10" i="16"/>
  <c r="K9" i="16"/>
  <c r="K8" i="16"/>
  <c r="K7" i="16"/>
  <c r="K6" i="16"/>
  <c r="J43" i="15"/>
  <c r="G12" i="6"/>
  <c r="J39" i="15"/>
  <c r="G11" i="6" s="1"/>
  <c r="J31" i="15"/>
  <c r="G10" i="6"/>
  <c r="J26" i="15"/>
  <c r="G9" i="6" s="1"/>
  <c r="J19" i="15"/>
  <c r="G8" i="6"/>
  <c r="K14" i="15"/>
  <c r="K13" i="15"/>
  <c r="K12" i="15"/>
  <c r="K11" i="15"/>
  <c r="K10" i="15"/>
  <c r="K9" i="15"/>
  <c r="K8" i="15"/>
  <c r="K7" i="15"/>
  <c r="K6" i="15"/>
  <c r="J43" i="14"/>
  <c r="F12" i="6"/>
  <c r="J39" i="14"/>
  <c r="F11" i="6" s="1"/>
  <c r="J31" i="14"/>
  <c r="F10" i="6"/>
  <c r="J26" i="14"/>
  <c r="F9" i="6" s="1"/>
  <c r="J19" i="14"/>
  <c r="F8" i="6"/>
  <c r="K14" i="14"/>
  <c r="K13" i="14"/>
  <c r="K12" i="14"/>
  <c r="K11" i="14"/>
  <c r="K10" i="14"/>
  <c r="K9" i="14"/>
  <c r="K8" i="14"/>
  <c r="K7" i="14"/>
  <c r="K6" i="14"/>
  <c r="K7" i="13"/>
  <c r="K8" i="13"/>
  <c r="K9" i="13"/>
  <c r="K10" i="13"/>
  <c r="K11" i="13"/>
  <c r="K12" i="13"/>
  <c r="K13" i="13"/>
  <c r="K14" i="13"/>
  <c r="K6" i="13"/>
  <c r="I3" i="13"/>
  <c r="I3" i="14" s="1"/>
  <c r="I3" i="15" s="1"/>
  <c r="I3" i="16" s="1"/>
  <c r="H3" i="13"/>
  <c r="H3" i="14" s="1"/>
  <c r="H3" i="15" s="1"/>
  <c r="H3" i="16" s="1"/>
  <c r="J43" i="13"/>
  <c r="E12" i="6"/>
  <c r="J39" i="13"/>
  <c r="E11" i="6"/>
  <c r="J31" i="13"/>
  <c r="E10" i="6"/>
  <c r="J26" i="13"/>
  <c r="E9" i="6"/>
  <c r="J19" i="13"/>
  <c r="E8" i="6"/>
  <c r="J19" i="1"/>
  <c r="D8" i="6"/>
  <c r="J26" i="1"/>
  <c r="D9" i="6" s="1"/>
  <c r="J31" i="1"/>
  <c r="D10" i="6" s="1"/>
  <c r="J39" i="1"/>
  <c r="D11" i="6" s="1"/>
  <c r="J43" i="1"/>
  <c r="D12" i="6" s="1"/>
  <c r="I45" i="1"/>
  <c r="I46" i="1"/>
  <c r="C22" i="6"/>
  <c r="G6" i="1"/>
  <c r="G7" i="1"/>
  <c r="G8" i="1"/>
  <c r="H8" i="1" s="1"/>
  <c r="G9" i="1"/>
  <c r="G10" i="1"/>
  <c r="G11" i="1"/>
  <c r="G12" i="1"/>
  <c r="G13" i="1"/>
  <c r="G14" i="1"/>
  <c r="D12" i="1"/>
  <c r="D13" i="1"/>
  <c r="D11" i="1"/>
  <c r="D14" i="1"/>
  <c r="D10" i="1"/>
  <c r="D9" i="1"/>
  <c r="G14" i="13" l="1"/>
  <c r="H14" i="13" s="1"/>
  <c r="I14" i="13" s="1"/>
  <c r="J14" i="13" s="1"/>
  <c r="G11" i="13"/>
  <c r="H11" i="13" s="1"/>
  <c r="I11" i="13" s="1"/>
  <c r="J11" i="13" s="1"/>
  <c r="H7" i="1"/>
  <c r="G7" i="13"/>
  <c r="H7" i="13" s="1"/>
  <c r="G9" i="16"/>
  <c r="H9" i="16" s="1"/>
  <c r="I9" i="16" s="1"/>
  <c r="J9" i="16" s="1"/>
  <c r="G10" i="13"/>
  <c r="H10" i="13" s="1"/>
  <c r="I10" i="13" s="1"/>
  <c r="J10" i="13" s="1"/>
  <c r="G13" i="16"/>
  <c r="H13" i="16" s="1"/>
  <c r="I13" i="16" s="1"/>
  <c r="J13" i="16" s="1"/>
  <c r="H13" i="1"/>
  <c r="I13" i="1" s="1"/>
  <c r="J13" i="1" s="1"/>
  <c r="H9" i="1"/>
  <c r="I9" i="1" s="1"/>
  <c r="J9" i="1" s="1"/>
  <c r="I15" i="6"/>
  <c r="I16" i="6"/>
  <c r="I12" i="6"/>
  <c r="H6" i="1"/>
  <c r="I6" i="1" s="1"/>
  <c r="J6" i="1" s="1"/>
  <c r="H14" i="1"/>
  <c r="I14" i="1" s="1"/>
  <c r="J14" i="1" s="1"/>
  <c r="H11" i="1"/>
  <c r="I11" i="1" s="1"/>
  <c r="J11" i="1" s="1"/>
  <c r="I8" i="1"/>
  <c r="J8" i="1" s="1"/>
  <c r="H12" i="1"/>
  <c r="I12" i="1" s="1"/>
  <c r="J12" i="1" s="1"/>
  <c r="H10" i="1"/>
  <c r="I10" i="1" s="1"/>
  <c r="J10" i="1" s="1"/>
  <c r="I7" i="1"/>
  <c r="J7" i="1" s="1"/>
  <c r="I46" i="13"/>
  <c r="I19" i="6"/>
  <c r="G13" i="13"/>
  <c r="H13" i="13" s="1"/>
  <c r="I13" i="13" s="1"/>
  <c r="J13" i="13" s="1"/>
  <c r="G9" i="13"/>
  <c r="H9" i="13" s="1"/>
  <c r="I9" i="13" s="1"/>
  <c r="J9" i="13" s="1"/>
  <c r="F14" i="15"/>
  <c r="F14" i="16" s="1"/>
  <c r="G14" i="16" s="1"/>
  <c r="H14" i="16" s="1"/>
  <c r="I14" i="16" s="1"/>
  <c r="J14" i="16" s="1"/>
  <c r="G14" i="14"/>
  <c r="H14" i="14" s="1"/>
  <c r="I14" i="14" s="1"/>
  <c r="J14" i="14" s="1"/>
  <c r="G10" i="14"/>
  <c r="H10" i="14" s="1"/>
  <c r="I10" i="14" s="1"/>
  <c r="J10" i="14" s="1"/>
  <c r="F10" i="15"/>
  <c r="F10" i="16" s="1"/>
  <c r="G10" i="16" s="1"/>
  <c r="H10" i="16" s="1"/>
  <c r="I10" i="16" s="1"/>
  <c r="J10" i="16" s="1"/>
  <c r="G6" i="13"/>
  <c r="H6" i="13" s="1"/>
  <c r="I6" i="13" s="1"/>
  <c r="I10" i="6"/>
  <c r="I8" i="6"/>
  <c r="I18" i="6"/>
  <c r="I11" i="6"/>
  <c r="I9" i="6"/>
  <c r="F8" i="15"/>
  <c r="G8" i="14"/>
  <c r="H8" i="14" s="1"/>
  <c r="I8" i="14" s="1"/>
  <c r="J8" i="14" s="1"/>
  <c r="F11" i="15"/>
  <c r="G11" i="14"/>
  <c r="H11" i="14" s="1"/>
  <c r="I11" i="14" s="1"/>
  <c r="G12" i="14"/>
  <c r="H12" i="14" s="1"/>
  <c r="I12" i="14" s="1"/>
  <c r="F12" i="15"/>
  <c r="G7" i="14"/>
  <c r="H7" i="14" s="1"/>
  <c r="I7" i="14" s="1"/>
  <c r="F7" i="15"/>
  <c r="I45" i="13"/>
  <c r="G8" i="13"/>
  <c r="H8" i="13" s="1"/>
  <c r="I7" i="13"/>
  <c r="J7" i="13" s="1"/>
  <c r="G13" i="14"/>
  <c r="H13" i="14" s="1"/>
  <c r="I13" i="14" s="1"/>
  <c r="J13" i="14" s="1"/>
  <c r="G12" i="13"/>
  <c r="H12" i="13" s="1"/>
  <c r="I12" i="13" s="1"/>
  <c r="J12" i="13" s="1"/>
  <c r="G9" i="14"/>
  <c r="H9" i="14" s="1"/>
  <c r="I9" i="14" s="1"/>
  <c r="F6" i="15"/>
  <c r="G6" i="14"/>
  <c r="H6" i="14" s="1"/>
  <c r="I6" i="14" s="1"/>
  <c r="G9" i="15"/>
  <c r="H9" i="15" s="1"/>
  <c r="G13" i="15"/>
  <c r="H13" i="15" s="1"/>
  <c r="I46" i="14"/>
  <c r="D46" i="15"/>
  <c r="J46" i="1"/>
  <c r="I45" i="14"/>
  <c r="D45" i="15"/>
  <c r="G10" i="15" l="1"/>
  <c r="H10" i="15" s="1"/>
  <c r="I10" i="15" s="1"/>
  <c r="J10" i="15" s="1"/>
  <c r="J9" i="14"/>
  <c r="H15" i="1"/>
  <c r="D6" i="6" s="1"/>
  <c r="L6" i="6" s="1"/>
  <c r="J15" i="1"/>
  <c r="J47" i="1" s="1"/>
  <c r="D1" i="1" s="1"/>
  <c r="F1" i="1" s="1"/>
  <c r="I15" i="1"/>
  <c r="D7" i="6" s="1"/>
  <c r="L7" i="6" s="1"/>
  <c r="J46" i="13"/>
  <c r="E13" i="6" s="1"/>
  <c r="J11" i="14"/>
  <c r="H15" i="13"/>
  <c r="E6" i="6" s="1"/>
  <c r="M6" i="6" s="1"/>
  <c r="G14" i="15"/>
  <c r="H14" i="15" s="1"/>
  <c r="I14" i="15" s="1"/>
  <c r="J14" i="15" s="1"/>
  <c r="J12" i="14"/>
  <c r="H15" i="14"/>
  <c r="F6" i="6" s="1"/>
  <c r="N6" i="6" s="1"/>
  <c r="J7" i="14"/>
  <c r="J46" i="14"/>
  <c r="F13" i="6" s="1"/>
  <c r="I8" i="13"/>
  <c r="I15" i="13" s="1"/>
  <c r="E7" i="6" s="1"/>
  <c r="F12" i="16"/>
  <c r="G12" i="16" s="1"/>
  <c r="H12" i="16" s="1"/>
  <c r="G12" i="15"/>
  <c r="H12" i="15" s="1"/>
  <c r="F11" i="16"/>
  <c r="G11" i="16" s="1"/>
  <c r="H11" i="16" s="1"/>
  <c r="G11" i="15"/>
  <c r="H11" i="15" s="1"/>
  <c r="I11" i="15" s="1"/>
  <c r="J11" i="15" s="1"/>
  <c r="I15" i="14"/>
  <c r="F7" i="6" s="1"/>
  <c r="N7" i="6" s="1"/>
  <c r="F7" i="16"/>
  <c r="G7" i="16" s="1"/>
  <c r="H7" i="16" s="1"/>
  <c r="I7" i="16" s="1"/>
  <c r="J7" i="16" s="1"/>
  <c r="G7" i="15"/>
  <c r="H7" i="15" s="1"/>
  <c r="F8" i="16"/>
  <c r="G8" i="16" s="1"/>
  <c r="H8" i="16" s="1"/>
  <c r="G8" i="15"/>
  <c r="H8" i="15" s="1"/>
  <c r="J6" i="14"/>
  <c r="F6" i="16"/>
  <c r="G6" i="16" s="1"/>
  <c r="H6" i="16" s="1"/>
  <c r="G6" i="15"/>
  <c r="H6" i="15" s="1"/>
  <c r="I6" i="15" s="1"/>
  <c r="I13" i="15"/>
  <c r="J13" i="15" s="1"/>
  <c r="J6" i="13"/>
  <c r="I9" i="15"/>
  <c r="J9" i="15" s="1"/>
  <c r="D46" i="16"/>
  <c r="I46" i="16" s="1"/>
  <c r="I46" i="15"/>
  <c r="D13" i="6"/>
  <c r="I45" i="15"/>
  <c r="D45" i="16"/>
  <c r="I45" i="16" s="1"/>
  <c r="D14" i="6" l="1"/>
  <c r="D17" i="6" s="1"/>
  <c r="L8" i="6"/>
  <c r="N8" i="6"/>
  <c r="J15" i="14"/>
  <c r="J47" i="14" s="1"/>
  <c r="I54" i="14" s="1"/>
  <c r="J50" i="1"/>
  <c r="J53" i="1" s="1"/>
  <c r="F14" i="6"/>
  <c r="F17" i="6" s="1"/>
  <c r="F20" i="6" s="1"/>
  <c r="M7" i="6"/>
  <c r="M8" i="6" s="1"/>
  <c r="E14" i="6"/>
  <c r="E17" i="6" s="1"/>
  <c r="E20" i="6" s="1"/>
  <c r="I8" i="16"/>
  <c r="J8" i="16" s="1"/>
  <c r="I7" i="15"/>
  <c r="J7" i="15" s="1"/>
  <c r="I11" i="16"/>
  <c r="J11" i="16" s="1"/>
  <c r="J8" i="13"/>
  <c r="J15" i="13" s="1"/>
  <c r="J47" i="13" s="1"/>
  <c r="I12" i="15"/>
  <c r="J12" i="15" s="1"/>
  <c r="I8" i="15"/>
  <c r="J8" i="15" s="1"/>
  <c r="I12" i="16"/>
  <c r="J12" i="16" s="1"/>
  <c r="I54" i="1"/>
  <c r="I55" i="1" s="1"/>
  <c r="D22" i="6" s="1"/>
  <c r="H15" i="16"/>
  <c r="H6" i="6" s="1"/>
  <c r="P6" i="6" s="1"/>
  <c r="I6" i="16"/>
  <c r="J6" i="15"/>
  <c r="H15" i="15"/>
  <c r="G6" i="6" s="1"/>
  <c r="J46" i="16"/>
  <c r="H13" i="6" s="1"/>
  <c r="J46" i="15"/>
  <c r="G13" i="6" s="1"/>
  <c r="J50" i="14" l="1"/>
  <c r="J53" i="14" s="1"/>
  <c r="D21" i="6"/>
  <c r="D1" i="14"/>
  <c r="F1" i="14" s="1"/>
  <c r="I15" i="16"/>
  <c r="H7" i="6" s="1"/>
  <c r="P7" i="6" s="1"/>
  <c r="P8" i="6" s="1"/>
  <c r="D1" i="13"/>
  <c r="F1" i="13" s="1"/>
  <c r="I54" i="13"/>
  <c r="J50" i="13"/>
  <c r="J53" i="13" s="1"/>
  <c r="I15" i="15"/>
  <c r="G7" i="6" s="1"/>
  <c r="G14" i="6" s="1"/>
  <c r="G17" i="6" s="1"/>
  <c r="G20" i="6" s="1"/>
  <c r="J15" i="15"/>
  <c r="J47" i="15" s="1"/>
  <c r="I54" i="15" s="1"/>
  <c r="J6" i="16"/>
  <c r="J15" i="16" s="1"/>
  <c r="J47" i="16" s="1"/>
  <c r="I54" i="16" s="1"/>
  <c r="J56" i="1"/>
  <c r="O6" i="6"/>
  <c r="K6" i="6" s="1"/>
  <c r="I6" i="6"/>
  <c r="I13" i="6"/>
  <c r="D20" i="6"/>
  <c r="I55" i="14"/>
  <c r="F22" i="6" s="1"/>
  <c r="F23" i="6" s="1"/>
  <c r="F21" i="6"/>
  <c r="H14" i="6" l="1"/>
  <c r="H17" i="6" s="1"/>
  <c r="H20" i="6" s="1"/>
  <c r="I20" i="6" s="1"/>
  <c r="D1" i="15"/>
  <c r="F1" i="15" s="1"/>
  <c r="I7" i="6"/>
  <c r="E21" i="6"/>
  <c r="I55" i="13"/>
  <c r="O7" i="6"/>
  <c r="O8" i="6" s="1"/>
  <c r="D1" i="16"/>
  <c r="F1" i="16" s="1"/>
  <c r="J50" i="16"/>
  <c r="J53" i="16" s="1"/>
  <c r="J50" i="15"/>
  <c r="J53" i="15" s="1"/>
  <c r="D23" i="6"/>
  <c r="J56" i="14"/>
  <c r="H21" i="6"/>
  <c r="I55" i="16"/>
  <c r="H22" i="6" s="1"/>
  <c r="I55" i="15"/>
  <c r="G22" i="6" s="1"/>
  <c r="G23" i="6" s="1"/>
  <c r="G21" i="6"/>
  <c r="I17" i="6" l="1"/>
  <c r="H23" i="6"/>
  <c r="I14" i="6"/>
  <c r="K7" i="6"/>
  <c r="K8" i="6" s="1"/>
  <c r="E22" i="6"/>
  <c r="E23" i="6" s="1"/>
  <c r="J56" i="13"/>
  <c r="I21" i="6"/>
  <c r="J56" i="15"/>
  <c r="J56" i="16"/>
  <c r="I22" i="6" l="1"/>
  <c r="I23" i="6"/>
</calcChain>
</file>

<file path=xl/sharedStrings.xml><?xml version="1.0" encoding="utf-8"?>
<sst xmlns="http://schemas.openxmlformats.org/spreadsheetml/2006/main" count="431" uniqueCount="113">
  <si>
    <r>
      <t xml:space="preserve">INITIAL BUDGET PERIOD 
</t>
    </r>
    <r>
      <rPr>
        <i/>
        <sz val="7"/>
        <rFont val="Arial"/>
        <family val="2"/>
      </rPr>
      <t>(from Form Page 4)</t>
    </r>
  </si>
  <si>
    <t>Salary &amp; Benefits Worksheet</t>
  </si>
  <si>
    <t>Salary</t>
  </si>
  <si>
    <t>Benefits</t>
  </si>
  <si>
    <t>Y1</t>
  </si>
  <si>
    <t>Y2</t>
  </si>
  <si>
    <t>Y3</t>
  </si>
  <si>
    <t>Y4</t>
  </si>
  <si>
    <t>Y5</t>
  </si>
  <si>
    <t>TOTAL COSTS FOR INITIAL BUDGET PERIOD</t>
  </si>
  <si>
    <t>TOTAL COSTS</t>
  </si>
  <si>
    <t>NIH-Adjusted Salary</t>
  </si>
  <si>
    <t>Subcontract Indirect Costs</t>
  </si>
  <si>
    <t>Person
Months</t>
  </si>
  <si>
    <t>SUBTOTAL WITH SUBCONTRACT DIRECT COSTS FOR INITIAL BUDGET PERIOD</t>
  </si>
  <si>
    <t>TOTAL DIRECT COSTS FOR INITIAL BUDGET PERIOD</t>
  </si>
  <si>
    <t>MTDC Base</t>
  </si>
  <si>
    <t>5th</t>
  </si>
  <si>
    <t>Subcontract Directs</t>
  </si>
  <si>
    <t>Sub Indirects</t>
  </si>
  <si>
    <t>SUBTOTAL DIRECT COSTS</t>
  </si>
  <si>
    <t>SUBTOTAL W/SUB.C. DIRECTS</t>
  </si>
  <si>
    <t>Appt
Type</t>
  </si>
  <si>
    <t>TOTALS</t>
  </si>
  <si>
    <t>2nd</t>
  </si>
  <si>
    <t>3rd</t>
  </si>
  <si>
    <t>4th</t>
  </si>
  <si>
    <t>TOTAL DIRECT COSTS</t>
  </si>
  <si>
    <t>FROM</t>
  </si>
  <si>
    <t>THROUGH</t>
  </si>
  <si>
    <t xml:space="preserve">  DOLLAR AMOUNT REQUESTED </t>
  </si>
  <si>
    <t>NAME</t>
  </si>
  <si>
    <t>ROLE ON PROJECT</t>
  </si>
  <si>
    <t>EFFORT ON PROJ.</t>
  </si>
  <si>
    <t>SALARY REQUESTED</t>
  </si>
  <si>
    <t xml:space="preserve"> FRINGE BENEFITS</t>
  </si>
  <si>
    <t>Benefit Rate</t>
  </si>
  <si>
    <t>SUBTOTAL DIRECT COSTS FOR INITIAL BUDGET PERIOD</t>
  </si>
  <si>
    <t>BUDGET FOR ENTIRE PROPOSED PERIOD OF SUPPORT</t>
  </si>
  <si>
    <t>DIRECT COSTS ONLY</t>
  </si>
  <si>
    <t xml:space="preserve">     BUDGET CATEGORY
TOTALS
</t>
  </si>
  <si>
    <t>F&amp;A</t>
  </si>
  <si>
    <t>Total</t>
  </si>
  <si>
    <t>TARGET:</t>
  </si>
  <si>
    <t>ACT'L</t>
  </si>
  <si>
    <t>VARIANCE:</t>
  </si>
  <si>
    <t>Inflation Rate</t>
  </si>
  <si>
    <t>F&amp;A Rate</t>
  </si>
  <si>
    <t xml:space="preserve">                         ADDITIONAJ YEARS OF SUPPORT REQUESTED</t>
  </si>
  <si>
    <t xml:space="preserve">           DETAILED BUDGET - NIH Grants  Year 1</t>
  </si>
  <si>
    <t>On-campus F&amp;A rates</t>
  </si>
  <si>
    <t>South Lake Union F&amp;A rates</t>
  </si>
  <si>
    <t>7/01/19-6/30/20</t>
  </si>
  <si>
    <t xml:space="preserve">02 CONSULTING SERVICE:  </t>
  </si>
  <si>
    <t>03 OTHER EXPENSES (Facilities/lab fees; publications, etc.)</t>
  </si>
  <si>
    <t xml:space="preserve">04  TRAVEL: </t>
  </si>
  <si>
    <t>05 SUPPLIES/MATERIALS (any single item costs less than $2,000)</t>
  </si>
  <si>
    <t xml:space="preserve">06 EQUIPMENT   (equipment over $5,000 per item)  </t>
  </si>
  <si>
    <t>Academic year fees (A, W, and Spring)</t>
  </si>
  <si>
    <t>Summer tuition fee (2 credits)</t>
  </si>
  <si>
    <t>Quaterly</t>
  </si>
  <si>
    <t># of Qtrs</t>
  </si>
  <si>
    <t># of RAs</t>
  </si>
  <si>
    <t>&lt;-NIHCAP</t>
  </si>
  <si>
    <t>06/30/21</t>
  </si>
  <si>
    <t>7/1/2020-</t>
  </si>
  <si>
    <t>7/01/18-6/30/20</t>
  </si>
  <si>
    <t>01 SALARIES AND BENEFITS  : Start salary inflation in year 1</t>
  </si>
  <si>
    <t>06 EQUIPMENT</t>
  </si>
  <si>
    <t>05 SUPPLIES/MATERIALS</t>
  </si>
  <si>
    <t>04 TRAVEL</t>
  </si>
  <si>
    <t>08  Tution (Student operating fees)</t>
  </si>
  <si>
    <t xml:space="preserve">07 BENEFITS
</t>
  </si>
  <si>
    <t xml:space="preserve">01 SALARIES </t>
  </si>
  <si>
    <t>**IF modular budget, must be divisible by $25K and limit $250K per year</t>
  </si>
  <si>
    <t>EFFORT/month</t>
  </si>
  <si>
    <t>08  Tution (Student operating fees) 5% inflation</t>
  </si>
  <si>
    <t xml:space="preserve">Subcontract Direct Costs : </t>
  </si>
  <si>
    <t>https://www.washington.edu/opb/tuition-fees/current-tuition-and-fees-dashboards/graduate-tuition-dashboard/</t>
  </si>
  <si>
    <t>MTDC : if there is a subcontract add $25k on MTDC on YR1</t>
  </si>
  <si>
    <t>ME</t>
  </si>
  <si>
    <t xml:space="preserve">Tuition break down    </t>
  </si>
  <si>
    <t>Academic Q</t>
  </si>
  <si>
    <t>Summer Q</t>
  </si>
  <si>
    <t>Operating fee (10-18 credits):</t>
  </si>
  <si>
    <t>Building Fee:</t>
  </si>
  <si>
    <t>TOTAL:</t>
  </si>
  <si>
    <t xml:space="preserve">  Academic &amp; Summer Tuition : </t>
  </si>
  <si>
    <t>RA Salary: Please apply 3% inflation starting YR1</t>
  </si>
  <si>
    <t>https://grad.uw.edu/wp-content/uploads/2020-21-TA-RA-SA_salary_chart.pdf</t>
  </si>
  <si>
    <t>7/1/2021-</t>
  </si>
  <si>
    <t>06/30/22</t>
  </si>
  <si>
    <t>Annual IBS   =UW+UWP+ADS</t>
  </si>
  <si>
    <t>NRSA Postdoc</t>
  </si>
  <si>
    <t>ME Proposal Fact Sheet</t>
  </si>
  <si>
    <t>NIH salary cap</t>
  </si>
  <si>
    <t>NOTE:</t>
  </si>
  <si>
    <t>Annual</t>
  </si>
  <si>
    <t>Monthly</t>
  </si>
  <si>
    <t>Effective</t>
  </si>
  <si>
    <t>Academic Level (Half-Time (50% FTE) Monthly Rates)</t>
  </si>
  <si>
    <t xml:space="preserve">   RA, 01-40  (Entering Program)</t>
  </si>
  <si>
    <t xml:space="preserve">   PreDoc RA I, 01-40 (Masters Completed)</t>
  </si>
  <si>
    <t xml:space="preserve">   PreDoc RA II, 01-40 (Passed General exam)</t>
  </si>
  <si>
    <t>Fringe Benefit Load Rate</t>
  </si>
  <si>
    <t>https://finance.uw.edu/fr/fringe-benefit-load-rate</t>
  </si>
  <si>
    <t>CivilE / MSE</t>
  </si>
  <si>
    <t>Tech fee</t>
  </si>
  <si>
    <t>U-pass fee</t>
  </si>
  <si>
    <t>IDC rate: Updated by OSP as of 6/20/2016</t>
  </si>
  <si>
    <t xml:space="preserve">Tuition:   Please apply 5% inflation rate </t>
  </si>
  <si>
    <t>https://grants.nih.gov/grants/guide/notice-files/NOT-OD-21-049.html</t>
  </si>
  <si>
    <t>ME Recharge Center Rates effective 7/1/2020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</si>
</sst>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  <numFmt numFmtId="169" formatCode="0_)"/>
    <numFmt numFmtId="170" formatCode="m/d/yyyy;@"/>
  </numFmts>
  <fonts count="36">
    <font>
      <sz val="9"/>
      <name val="Geneva"/>
    </font>
    <font>
      <sz val="10"/>
      <name val="Arial"/>
      <family val="2"/>
    </font>
    <font>
      <sz val="10"/>
      <name val="Arial"/>
      <family val="2"/>
    </font>
    <font>
      <sz val="9"/>
      <name val="Geneva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Helv"/>
    </font>
    <font>
      <sz val="10"/>
      <name val="Arial"/>
      <family val="2"/>
    </font>
    <font>
      <b/>
      <sz val="9"/>
      <name val="Helv"/>
    </font>
    <font>
      <sz val="10"/>
      <name val="Geneva"/>
    </font>
    <font>
      <sz val="8"/>
      <name val="Geneva"/>
    </font>
    <font>
      <sz val="9"/>
      <name val="Arial"/>
      <family val="2"/>
    </font>
    <font>
      <i/>
      <sz val="7"/>
      <name val="Arial"/>
      <family val="2"/>
    </font>
    <font>
      <sz val="10"/>
      <color indexed="12"/>
      <name val="Geneva"/>
    </font>
    <font>
      <b/>
      <sz val="8"/>
      <name val="Geneva"/>
    </font>
    <font>
      <b/>
      <sz val="8"/>
      <name val="Arial"/>
      <family val="2"/>
    </font>
    <font>
      <b/>
      <sz val="10"/>
      <name val="Geneva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vant Garde"/>
    </font>
    <font>
      <sz val="10"/>
      <name val="Avant Garde"/>
    </font>
    <font>
      <b/>
      <u/>
      <sz val="14"/>
      <name val="Arial"/>
      <family val="2"/>
    </font>
    <font>
      <b/>
      <sz val="9"/>
      <color rgb="FFFF0000"/>
      <name val="Arial"/>
      <family val="2"/>
    </font>
    <font>
      <sz val="11"/>
      <name val="Geneva"/>
    </font>
    <font>
      <sz val="10"/>
      <color rgb="FF000000"/>
      <name val="Arial"/>
      <family val="2"/>
    </font>
    <font>
      <b/>
      <u/>
      <sz val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u/>
      <sz val="9"/>
      <name val="Geneva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/>
    <xf numFmtId="0" fontId="3" fillId="0" borderId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322">
    <xf numFmtId="0" fontId="0" fillId="0" borderId="0" xfId="0"/>
    <xf numFmtId="0" fontId="9" fillId="0" borderId="0" xfId="0" applyFont="1" applyProtection="1">
      <protection locked="0"/>
    </xf>
    <xf numFmtId="16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3" fillId="0" borderId="1" xfId="0" applyFont="1" applyFill="1" applyBorder="1" applyProtection="1">
      <protection locked="0"/>
    </xf>
    <xf numFmtId="5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right" wrapText="1"/>
    </xf>
    <xf numFmtId="0" fontId="13" fillId="2" borderId="5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1" fontId="13" fillId="0" borderId="0" xfId="0" applyNumberFormat="1" applyFont="1" applyProtection="1">
      <protection locked="0"/>
    </xf>
    <xf numFmtId="1" fontId="13" fillId="2" borderId="4" xfId="0" applyNumberFormat="1" applyFont="1" applyFill="1" applyBorder="1" applyProtection="1">
      <protection locked="0"/>
    </xf>
    <xf numFmtId="0" fontId="13" fillId="0" borderId="7" xfId="0" applyFont="1" applyFill="1" applyBorder="1" applyAlignment="1" applyProtection="1">
      <alignment horizontal="center" wrapText="1"/>
      <protection locked="0"/>
    </xf>
    <xf numFmtId="0" fontId="19" fillId="0" borderId="8" xfId="0" applyFont="1" applyFill="1" applyBorder="1" applyAlignment="1" applyProtection="1">
      <alignment wrapText="1"/>
      <protection locked="0"/>
    </xf>
    <xf numFmtId="0" fontId="13" fillId="0" borderId="6" xfId="0" applyFont="1" applyFill="1" applyBorder="1" applyAlignment="1" applyProtection="1">
      <alignment horizontal="center" wrapText="1"/>
      <protection locked="0"/>
    </xf>
    <xf numFmtId="1" fontId="13" fillId="0" borderId="6" xfId="0" applyNumberFormat="1" applyFont="1" applyFill="1" applyBorder="1" applyAlignment="1" applyProtection="1">
      <alignment horizontal="center" wrapText="1"/>
      <protection locked="0"/>
    </xf>
    <xf numFmtId="1" fontId="6" fillId="0" borderId="0" xfId="5" applyNumberFormat="1" applyFont="1" applyFill="1" applyBorder="1"/>
    <xf numFmtId="0" fontId="3" fillId="0" borderId="0" xfId="5" applyNumberFormat="1" applyFont="1" applyBorder="1"/>
    <xf numFmtId="0" fontId="3" fillId="0" borderId="0" xfId="5" applyNumberFormat="1" applyFont="1" applyFill="1" applyBorder="1"/>
    <xf numFmtId="0" fontId="10" fillId="0" borderId="0" xfId="5" applyNumberFormat="1" applyFont="1" applyFill="1" applyBorder="1" applyAlignment="1">
      <alignment horizontal="center"/>
    </xf>
    <xf numFmtId="0" fontId="3" fillId="0" borderId="0" xfId="5" applyNumberFormat="1" applyFont="1" applyFill="1"/>
    <xf numFmtId="0" fontId="3" fillId="0" borderId="0" xfId="5" applyNumberFormat="1" applyFont="1"/>
    <xf numFmtId="0" fontId="11" fillId="0" borderId="0" xfId="5" applyNumberFormat="1" applyBorder="1"/>
    <xf numFmtId="0" fontId="12" fillId="0" borderId="0" xfId="5" applyNumberFormat="1" applyFont="1" applyFill="1" applyBorder="1"/>
    <xf numFmtId="0" fontId="12" fillId="0" borderId="0" xfId="5" applyNumberFormat="1" applyFont="1" applyFill="1"/>
    <xf numFmtId="0" fontId="11" fillId="0" borderId="0" xfId="5" applyNumberFormat="1" applyFill="1" applyBorder="1"/>
    <xf numFmtId="0" fontId="11" fillId="0" borderId="0" xfId="5" applyNumberFormat="1" applyFill="1"/>
    <xf numFmtId="0" fontId="11" fillId="0" borderId="0" xfId="5" applyNumberFormat="1"/>
    <xf numFmtId="0" fontId="4" fillId="0" borderId="4" xfId="5" applyNumberFormat="1" applyFont="1" applyFill="1" applyBorder="1"/>
    <xf numFmtId="0" fontId="4" fillId="0" borderId="4" xfId="5" applyNumberFormat="1" applyFont="1" applyFill="1" applyBorder="1" applyAlignment="1">
      <alignment horizontal="center"/>
    </xf>
    <xf numFmtId="0" fontId="4" fillId="2" borderId="4" xfId="5" applyNumberFormat="1" applyFont="1" applyFill="1" applyBorder="1" applyAlignment="1"/>
    <xf numFmtId="0" fontId="15" fillId="2" borderId="4" xfId="5" applyNumberFormat="1" applyFont="1" applyFill="1" applyBorder="1" applyAlignment="1">
      <alignment vertical="top"/>
    </xf>
    <xf numFmtId="0" fontId="4" fillId="0" borderId="6" xfId="5" applyNumberFormat="1" applyFont="1" applyFill="1" applyBorder="1" applyAlignment="1">
      <alignment horizontal="center"/>
    </xf>
    <xf numFmtId="0" fontId="4" fillId="0" borderId="1" xfId="5" applyNumberFormat="1" applyFont="1" applyFill="1" applyBorder="1" applyAlignment="1">
      <alignment horizontal="center"/>
    </xf>
    <xf numFmtId="0" fontId="4" fillId="2" borderId="4" xfId="5" applyNumberFormat="1" applyFont="1" applyFill="1" applyBorder="1" applyAlignment="1">
      <alignment horizontal="center"/>
    </xf>
    <xf numFmtId="0" fontId="11" fillId="2" borderId="4" xfId="5" applyNumberFormat="1" applyFont="1" applyFill="1" applyBorder="1" applyAlignment="1">
      <alignment horizontal="right"/>
    </xf>
    <xf numFmtId="0" fontId="13" fillId="2" borderId="4" xfId="5" applyNumberFormat="1" applyFont="1" applyFill="1" applyBorder="1" applyAlignment="1">
      <alignment horizontal="right"/>
    </xf>
    <xf numFmtId="0" fontId="6" fillId="0" borderId="0" xfId="5" applyNumberFormat="1" applyFont="1" applyFill="1" applyBorder="1"/>
    <xf numFmtId="0" fontId="4" fillId="0" borderId="0" xfId="5" applyNumberFormat="1" applyFont="1" applyFill="1"/>
    <xf numFmtId="0" fontId="9" fillId="0" borderId="0" xfId="5" applyNumberFormat="1" applyFont="1" applyFill="1"/>
    <xf numFmtId="0" fontId="4" fillId="0" borderId="0" xfId="5" applyNumberFormat="1" applyFont="1" applyFill="1" applyBorder="1"/>
    <xf numFmtId="0" fontId="0" fillId="0" borderId="0" xfId="0" applyNumberFormat="1"/>
    <xf numFmtId="0" fontId="3" fillId="0" borderId="0" xfId="6" applyNumberFormat="1"/>
    <xf numFmtId="0" fontId="3" fillId="0" borderId="0" xfId="6" applyNumberFormat="1" applyBorder="1"/>
    <xf numFmtId="0" fontId="12" fillId="0" borderId="0" xfId="5" applyNumberFormat="1" applyFont="1"/>
    <xf numFmtId="166" fontId="13" fillId="0" borderId="2" xfId="2" applyNumberFormat="1" applyFont="1" applyFill="1" applyBorder="1" applyAlignment="1" applyProtection="1">
      <alignment horizontal="center"/>
      <protection locked="0"/>
    </xf>
    <xf numFmtId="167" fontId="20" fillId="0" borderId="13" xfId="1" applyNumberFormat="1" applyFont="1" applyBorder="1" applyProtection="1">
      <protection locked="0"/>
    </xf>
    <xf numFmtId="167" fontId="13" fillId="2" borderId="14" xfId="1" applyNumberFormat="1" applyFont="1" applyFill="1" applyBorder="1" applyProtection="1">
      <protection locked="0"/>
    </xf>
    <xf numFmtId="167" fontId="13" fillId="2" borderId="4" xfId="1" applyNumberFormat="1" applyFont="1" applyFill="1" applyBorder="1" applyProtection="1">
      <protection locked="0"/>
    </xf>
    <xf numFmtId="167" fontId="5" fillId="0" borderId="8" xfId="1" applyNumberFormat="1" applyFont="1" applyFill="1" applyBorder="1" applyAlignment="1">
      <alignment horizontal="right"/>
    </xf>
    <xf numFmtId="167" fontId="5" fillId="0" borderId="6" xfId="1" applyNumberFormat="1" applyFont="1" applyFill="1" applyBorder="1" applyAlignment="1">
      <alignment horizontal="right"/>
    </xf>
    <xf numFmtId="167" fontId="5" fillId="2" borderId="6" xfId="1" applyNumberFormat="1" applyFont="1" applyFill="1" applyBorder="1" applyAlignment="1">
      <alignment horizontal="right"/>
    </xf>
    <xf numFmtId="167" fontId="8" fillId="2" borderId="2" xfId="1" applyNumberFormat="1" applyFont="1" applyFill="1" applyBorder="1"/>
    <xf numFmtId="167" fontId="4" fillId="0" borderId="0" xfId="1" applyNumberFormat="1" applyFont="1" applyFill="1"/>
    <xf numFmtId="0" fontId="13" fillId="2" borderId="15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1" fontId="7" fillId="2" borderId="14" xfId="0" applyNumberFormat="1" applyFont="1" applyFill="1" applyBorder="1" applyProtection="1">
      <protection locked="0"/>
    </xf>
    <xf numFmtId="0" fontId="13" fillId="2" borderId="12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1" fontId="13" fillId="0" borderId="2" xfId="0" applyNumberFormat="1" applyFont="1" applyFill="1" applyBorder="1" applyAlignment="1" applyProtection="1">
      <alignment horizontal="center" wrapText="1"/>
      <protection locked="0"/>
    </xf>
    <xf numFmtId="1" fontId="13" fillId="0" borderId="1" xfId="0" applyNumberFormat="1" applyFont="1" applyFill="1" applyBorder="1" applyAlignment="1" applyProtection="1">
      <alignment horizontal="center" wrapText="1"/>
      <protection locked="0"/>
    </xf>
    <xf numFmtId="166" fontId="13" fillId="0" borderId="3" xfId="2" applyNumberFormat="1" applyFont="1" applyFill="1" applyBorder="1" applyAlignment="1" applyProtection="1">
      <alignment horizontal="center"/>
      <protection locked="0"/>
    </xf>
    <xf numFmtId="1" fontId="13" fillId="0" borderId="8" xfId="0" applyNumberFormat="1" applyFont="1" applyFill="1" applyBorder="1" applyProtection="1">
      <protection locked="0"/>
    </xf>
    <xf numFmtId="1" fontId="13" fillId="2" borderId="20" xfId="0" applyNumberFormat="1" applyFont="1" applyFill="1" applyBorder="1" applyProtection="1">
      <protection locked="0"/>
    </xf>
    <xf numFmtId="164" fontId="13" fillId="0" borderId="0" xfId="0" applyNumberFormat="1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167" fontId="7" fillId="4" borderId="3" xfId="1" applyNumberFormat="1" applyFont="1" applyFill="1" applyBorder="1" applyProtection="1">
      <protection locked="0"/>
    </xf>
    <xf numFmtId="167" fontId="7" fillId="2" borderId="20" xfId="1" applyNumberFormat="1" applyFont="1" applyFill="1" applyBorder="1" applyProtection="1">
      <protection locked="0"/>
    </xf>
    <xf numFmtId="167" fontId="20" fillId="0" borderId="24" xfId="1" applyNumberFormat="1" applyFont="1" applyBorder="1" applyProtection="1">
      <protection locked="0"/>
    </xf>
    <xf numFmtId="164" fontId="13" fillId="4" borderId="0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49" fontId="13" fillId="0" borderId="2" xfId="0" applyNumberFormat="1" applyFont="1" applyFill="1" applyBorder="1" applyAlignment="1">
      <alignment wrapText="1"/>
    </xf>
    <xf numFmtId="168" fontId="13" fillId="4" borderId="1" xfId="0" applyNumberFormat="1" applyFont="1" applyFill="1" applyBorder="1" applyProtection="1">
      <protection locked="0"/>
    </xf>
    <xf numFmtId="49" fontId="17" fillId="7" borderId="2" xfId="0" applyNumberFormat="1" applyFont="1" applyFill="1" applyBorder="1" applyAlignment="1">
      <alignment horizontal="left"/>
    </xf>
    <xf numFmtId="0" fontId="4" fillId="7" borderId="2" xfId="0" applyFont="1" applyFill="1" applyBorder="1"/>
    <xf numFmtId="3" fontId="5" fillId="7" borderId="2" xfId="0" applyNumberFormat="1" applyFont="1" applyFill="1" applyBorder="1"/>
    <xf numFmtId="0" fontId="24" fillId="0" borderId="0" xfId="7" applyAlignment="1" applyProtection="1"/>
    <xf numFmtId="167" fontId="7" fillId="0" borderId="3" xfId="1" applyNumberFormat="1" applyFont="1" applyFill="1" applyBorder="1" applyProtection="1">
      <protection locked="0"/>
    </xf>
    <xf numFmtId="169" fontId="27" fillId="0" borderId="4" xfId="0" applyNumberFormat="1" applyFont="1" applyBorder="1" applyAlignment="1" applyProtection="1">
      <alignment horizontal="left"/>
    </xf>
    <xf numFmtId="0" fontId="0" fillId="0" borderId="4" xfId="0" applyBorder="1"/>
    <xf numFmtId="0" fontId="13" fillId="0" borderId="4" xfId="0" applyNumberFormat="1" applyFont="1" applyFill="1" applyBorder="1" applyAlignment="1"/>
    <xf numFmtId="1" fontId="0" fillId="0" borderId="4" xfId="0" applyNumberFormat="1" applyBorder="1"/>
    <xf numFmtId="1" fontId="13" fillId="0" borderId="7" xfId="0" applyNumberFormat="1" applyFont="1" applyFill="1" applyBorder="1" applyProtection="1">
      <protection locked="0"/>
    </xf>
    <xf numFmtId="167" fontId="26" fillId="5" borderId="8" xfId="1" applyNumberFormat="1" applyFont="1" applyFill="1" applyBorder="1" applyProtection="1"/>
    <xf numFmtId="167" fontId="26" fillId="5" borderId="8" xfId="1" applyNumberFormat="1" applyFont="1" applyFill="1" applyBorder="1" applyAlignment="1" applyProtection="1">
      <alignment wrapText="1"/>
    </xf>
    <xf numFmtId="0" fontId="26" fillId="5" borderId="8" xfId="0" applyFont="1" applyFill="1" applyBorder="1" applyAlignment="1">
      <alignment wrapText="1"/>
    </xf>
    <xf numFmtId="169" fontId="26" fillId="5" borderId="3" xfId="0" applyNumberFormat="1" applyFont="1" applyFill="1" applyBorder="1" applyAlignment="1" applyProtection="1"/>
    <xf numFmtId="169" fontId="26" fillId="5" borderId="4" xfId="0" applyNumberFormat="1" applyFont="1" applyFill="1" applyBorder="1" applyAlignment="1" applyProtection="1"/>
    <xf numFmtId="167" fontId="0" fillId="0" borderId="2" xfId="1" applyNumberFormat="1" applyFont="1" applyBorder="1"/>
    <xf numFmtId="0" fontId="13" fillId="0" borderId="7" xfId="0" applyNumberFormat="1" applyFont="1" applyFill="1" applyBorder="1" applyAlignment="1"/>
    <xf numFmtId="0" fontId="13" fillId="0" borderId="12" xfId="0" applyFont="1" applyFill="1" applyBorder="1" applyProtection="1">
      <protection locked="0"/>
    </xf>
    <xf numFmtId="5" fontId="13" fillId="0" borderId="1" xfId="0" applyNumberFormat="1" applyFont="1" applyFill="1" applyBorder="1" applyAlignment="1" applyProtection="1">
      <alignment horizontal="right"/>
      <protection locked="0"/>
    </xf>
    <xf numFmtId="166" fontId="13" fillId="0" borderId="28" xfId="2" applyNumberFormat="1" applyFont="1" applyFill="1" applyBorder="1" applyAlignment="1" applyProtection="1">
      <alignment horizontal="center"/>
      <protection locked="0"/>
    </xf>
    <xf numFmtId="166" fontId="13" fillId="0" borderId="25" xfId="2" applyNumberFormat="1" applyFont="1" applyFill="1" applyBorder="1" applyAlignment="1" applyProtection="1">
      <alignment horizontal="center"/>
      <protection locked="0"/>
    </xf>
    <xf numFmtId="167" fontId="21" fillId="3" borderId="26" xfId="1" applyNumberFormat="1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4" fillId="0" borderId="0" xfId="7" applyAlignment="1" applyProtection="1">
      <protection locked="0"/>
    </xf>
    <xf numFmtId="0" fontId="13" fillId="0" borderId="0" xfId="0" applyFont="1" applyBorder="1" applyProtection="1">
      <protection locked="0"/>
    </xf>
    <xf numFmtId="49" fontId="21" fillId="0" borderId="3" xfId="0" applyNumberFormat="1" applyFont="1" applyFill="1" applyBorder="1"/>
    <xf numFmtId="1" fontId="13" fillId="0" borderId="0" xfId="0" applyNumberFormat="1" applyFont="1" applyFill="1" applyBorder="1" applyAlignment="1" applyProtection="1">
      <alignment horizontal="center" wrapText="1"/>
      <protection locked="0"/>
    </xf>
    <xf numFmtId="164" fontId="13" fillId="0" borderId="0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10" fontId="13" fillId="0" borderId="0" xfId="0" applyNumberFormat="1" applyFont="1" applyFill="1" applyBorder="1" applyAlignment="1" applyProtection="1">
      <alignment horizontal="center"/>
      <protection locked="0"/>
    </xf>
    <xf numFmtId="164" fontId="13" fillId="0" borderId="0" xfId="0" applyNumberFormat="1" applyFont="1" applyFill="1" applyProtection="1">
      <protection locked="0"/>
    </xf>
    <xf numFmtId="0" fontId="2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4" xfId="0" applyFont="1" applyFill="1" applyBorder="1" applyProtection="1">
      <protection locked="0"/>
    </xf>
    <xf numFmtId="167" fontId="21" fillId="0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65" fontId="1" fillId="8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4" fontId="1" fillId="3" borderId="30" xfId="0" applyNumberFormat="1" applyFont="1" applyFill="1" applyBorder="1" applyProtection="1">
      <protection locked="0"/>
    </xf>
    <xf numFmtId="170" fontId="1" fillId="3" borderId="18" xfId="0" applyNumberFormat="1" applyFont="1" applyFill="1" applyBorder="1" applyProtection="1">
      <protection locked="0"/>
    </xf>
    <xf numFmtId="0" fontId="13" fillId="0" borderId="12" xfId="5" applyNumberFormat="1" applyFont="1" applyFill="1" applyBorder="1" applyAlignment="1">
      <alignment vertical="center"/>
    </xf>
    <xf numFmtId="0" fontId="13" fillId="0" borderId="6" xfId="5" applyNumberFormat="1" applyFont="1" applyFill="1" applyBorder="1" applyAlignment="1">
      <alignment vertical="center"/>
    </xf>
    <xf numFmtId="0" fontId="13" fillId="2" borderId="6" xfId="5" applyNumberFormat="1" applyFont="1" applyFill="1" applyBorder="1" applyAlignment="1">
      <alignment vertical="center"/>
    </xf>
    <xf numFmtId="0" fontId="13" fillId="2" borderId="12" xfId="5" applyNumberFormat="1" applyFont="1" applyFill="1" applyBorder="1" applyAlignment="1">
      <alignment horizontal="left" vertical="center" indent="3"/>
    </xf>
    <xf numFmtId="0" fontId="6" fillId="0" borderId="12" xfId="5" applyNumberFormat="1" applyFont="1" applyFill="1" applyBorder="1" applyAlignment="1">
      <alignment vertical="center"/>
    </xf>
    <xf numFmtId="0" fontId="13" fillId="0" borderId="12" xfId="5" applyNumberFormat="1" applyFont="1" applyFill="1" applyBorder="1" applyAlignment="1">
      <alignment horizontal="left" vertical="center" indent="3"/>
    </xf>
    <xf numFmtId="168" fontId="13" fillId="0" borderId="6" xfId="5" applyNumberFormat="1" applyFont="1" applyFill="1" applyBorder="1" applyAlignment="1">
      <alignment vertical="center" wrapText="1"/>
    </xf>
    <xf numFmtId="0" fontId="13" fillId="0" borderId="15" xfId="5" quotePrefix="1" applyNumberFormat="1" applyFont="1" applyFill="1" applyBorder="1" applyAlignment="1">
      <alignment vertical="center" wrapText="1"/>
    </xf>
    <xf numFmtId="0" fontId="3" fillId="0" borderId="26" xfId="0" applyNumberFormat="1" applyFont="1" applyBorder="1" applyAlignment="1"/>
    <xf numFmtId="0" fontId="3" fillId="0" borderId="6" xfId="0" applyNumberFormat="1" applyFont="1" applyBorder="1" applyAlignment="1"/>
    <xf numFmtId="0" fontId="0" fillId="0" borderId="12" xfId="0" applyNumberFormat="1" applyFont="1" applyBorder="1" applyAlignment="1">
      <alignment wrapText="1"/>
    </xf>
    <xf numFmtId="0" fontId="16" fillId="2" borderId="3" xfId="5" applyNumberFormat="1" applyFont="1" applyFill="1" applyBorder="1" applyAlignment="1">
      <alignment horizontal="center"/>
    </xf>
    <xf numFmtId="167" fontId="18" fillId="2" borderId="3" xfId="1" applyNumberFormat="1" applyFont="1" applyFill="1" applyBorder="1"/>
    <xf numFmtId="0" fontId="15" fillId="2" borderId="14" xfId="5" applyNumberFormat="1" applyFont="1" applyFill="1" applyBorder="1" applyAlignment="1">
      <alignment vertical="top"/>
    </xf>
    <xf numFmtId="0" fontId="15" fillId="2" borderId="26" xfId="5" applyNumberFormat="1" applyFont="1" applyFill="1" applyBorder="1" applyAlignment="1">
      <alignment vertical="top"/>
    </xf>
    <xf numFmtId="0" fontId="8" fillId="2" borderId="32" xfId="5" applyNumberFormat="1" applyFont="1" applyFill="1" applyBorder="1" applyAlignment="1">
      <alignment horizontal="center"/>
    </xf>
    <xf numFmtId="0" fontId="8" fillId="2" borderId="24" xfId="5" applyNumberFormat="1" applyFont="1" applyFill="1" applyBorder="1" applyAlignment="1">
      <alignment horizontal="center"/>
    </xf>
    <xf numFmtId="0" fontId="8" fillId="2" borderId="33" xfId="5" applyNumberFormat="1" applyFont="1" applyFill="1" applyBorder="1" applyAlignment="1">
      <alignment horizontal="center"/>
    </xf>
    <xf numFmtId="167" fontId="8" fillId="2" borderId="34" xfId="1" applyNumberFormat="1" applyFont="1" applyFill="1" applyBorder="1"/>
    <xf numFmtId="167" fontId="8" fillId="2" borderId="35" xfId="1" applyNumberFormat="1" applyFont="1" applyFill="1" applyBorder="1"/>
    <xf numFmtId="167" fontId="8" fillId="2" borderId="36" xfId="1" applyNumberFormat="1" applyFont="1" applyFill="1" applyBorder="1"/>
    <xf numFmtId="167" fontId="8" fillId="2" borderId="37" xfId="1" applyNumberFormat="1" applyFont="1" applyFill="1" applyBorder="1"/>
    <xf numFmtId="167" fontId="8" fillId="2" borderId="38" xfId="1" applyNumberFormat="1" applyFont="1" applyFill="1" applyBorder="1"/>
    <xf numFmtId="0" fontId="6" fillId="9" borderId="12" xfId="5" applyNumberFormat="1" applyFont="1" applyFill="1" applyBorder="1" applyAlignment="1">
      <alignment vertical="center"/>
    </xf>
    <xf numFmtId="0" fontId="13" fillId="9" borderId="6" xfId="5" applyNumberFormat="1" applyFont="1" applyFill="1" applyBorder="1" applyAlignment="1">
      <alignment vertical="center"/>
    </xf>
    <xf numFmtId="167" fontId="5" fillId="9" borderId="6" xfId="1" applyNumberFormat="1" applyFont="1" applyFill="1" applyBorder="1" applyAlignment="1">
      <alignment horizontal="right"/>
    </xf>
    <xf numFmtId="0" fontId="29" fillId="0" borderId="0" xfId="5" applyNumberFormat="1" applyFont="1" applyFill="1" applyBorder="1"/>
    <xf numFmtId="0" fontId="13" fillId="2" borderId="0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10" fontId="13" fillId="0" borderId="2" xfId="8" applyNumberFormat="1" applyFont="1" applyFill="1" applyBorder="1" applyAlignment="1">
      <alignment horizontal="right" wrapText="1"/>
    </xf>
    <xf numFmtId="10" fontId="13" fillId="0" borderId="2" xfId="0" applyNumberFormat="1" applyFont="1" applyFill="1" applyBorder="1" applyAlignment="1">
      <alignment horizontal="right" wrapText="1"/>
    </xf>
    <xf numFmtId="0" fontId="21" fillId="5" borderId="6" xfId="0" applyFont="1" applyFill="1" applyBorder="1" applyAlignment="1" applyProtection="1">
      <alignment wrapText="1"/>
      <protection locked="0"/>
    </xf>
    <xf numFmtId="0" fontId="13" fillId="0" borderId="27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5" fontId="13" fillId="0" borderId="0" xfId="0" applyNumberFormat="1" applyFont="1" applyFill="1" applyBorder="1" applyAlignment="1" applyProtection="1">
      <alignment horizontal="right"/>
      <protection locked="0"/>
    </xf>
    <xf numFmtId="166" fontId="13" fillId="0" borderId="39" xfId="2" applyNumberFormat="1" applyFont="1" applyFill="1" applyBorder="1" applyAlignment="1" applyProtection="1">
      <alignment horizontal="center"/>
      <protection locked="0"/>
    </xf>
    <xf numFmtId="166" fontId="13" fillId="0" borderId="40" xfId="2" applyNumberFormat="1" applyFont="1" applyFill="1" applyBorder="1" applyAlignment="1" applyProtection="1">
      <alignment horizontal="center"/>
      <protection locked="0"/>
    </xf>
    <xf numFmtId="0" fontId="21" fillId="5" borderId="3" xfId="0" applyFont="1" applyFill="1" applyBorder="1" applyAlignment="1" applyProtection="1">
      <alignment horizontal="left" vertical="top" wrapText="1"/>
      <protection locked="0"/>
    </xf>
    <xf numFmtId="0" fontId="21" fillId="5" borderId="4" xfId="0" applyFont="1" applyFill="1" applyBorder="1" applyAlignment="1" applyProtection="1">
      <alignment horizontal="left" vertical="top" wrapText="1"/>
      <protection locked="0"/>
    </xf>
    <xf numFmtId="0" fontId="21" fillId="5" borderId="7" xfId="0" applyFont="1" applyFill="1" applyBorder="1" applyAlignment="1" applyProtection="1">
      <alignment horizontal="left" vertical="top" wrapText="1"/>
      <protection locked="0"/>
    </xf>
    <xf numFmtId="49" fontId="13" fillId="0" borderId="3" xfId="0" applyNumberFormat="1" applyFont="1" applyFill="1" applyBorder="1" applyAlignment="1" applyProtection="1">
      <alignment horizontal="left" vertical="top"/>
      <protection locked="0"/>
    </xf>
    <xf numFmtId="49" fontId="13" fillId="0" borderId="4" xfId="0" applyNumberFormat="1" applyFont="1" applyFill="1" applyBorder="1" applyAlignment="1" applyProtection="1">
      <alignment horizontal="left" vertical="top"/>
      <protection locked="0"/>
    </xf>
    <xf numFmtId="0" fontId="21" fillId="5" borderId="3" xfId="0" applyFont="1" applyFill="1" applyBorder="1" applyAlignment="1" applyProtection="1">
      <alignment horizontal="left" vertical="top"/>
      <protection locked="0"/>
    </xf>
    <xf numFmtId="0" fontId="21" fillId="5" borderId="4" xfId="0" applyFont="1" applyFill="1" applyBorder="1" applyAlignment="1" applyProtection="1">
      <alignment horizontal="left" vertical="top"/>
      <protection locked="0"/>
    </xf>
    <xf numFmtId="0" fontId="21" fillId="5" borderId="7" xfId="0" applyFont="1" applyFill="1" applyBorder="1" applyAlignment="1" applyProtection="1">
      <alignment horizontal="left" vertical="top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20" fontId="21" fillId="5" borderId="3" xfId="0" applyNumberFormat="1" applyFont="1" applyFill="1" applyBorder="1" applyAlignment="1" applyProtection="1">
      <alignment horizontal="left" vertical="top"/>
      <protection locked="0"/>
    </xf>
    <xf numFmtId="20" fontId="21" fillId="5" borderId="4" xfId="0" applyNumberFormat="1" applyFont="1" applyFill="1" applyBorder="1" applyAlignment="1" applyProtection="1">
      <alignment horizontal="left" vertical="top"/>
      <protection locked="0"/>
    </xf>
    <xf numFmtId="20" fontId="21" fillId="5" borderId="7" xfId="0" applyNumberFormat="1" applyFont="1" applyFill="1" applyBorder="1" applyAlignment="1" applyProtection="1">
      <alignment horizontal="left" vertical="top"/>
      <protection locked="0"/>
    </xf>
    <xf numFmtId="49" fontId="13" fillId="0" borderId="7" xfId="0" applyNumberFormat="1" applyFont="1" applyFill="1" applyBorder="1" applyAlignment="1" applyProtection="1">
      <alignment horizontal="left" vertical="top"/>
      <protection locked="0"/>
    </xf>
    <xf numFmtId="0" fontId="13" fillId="0" borderId="7" xfId="0" applyFont="1" applyFill="1" applyBorder="1" applyAlignment="1" applyProtection="1">
      <alignment horizontal="left" vertical="top"/>
      <protection locked="0"/>
    </xf>
    <xf numFmtId="0" fontId="21" fillId="5" borderId="3" xfId="0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NumberFormat="1" applyFont="1" applyFill="1" applyBorder="1" applyAlignment="1" applyProtection="1">
      <alignment horizontal="left" vertical="top"/>
      <protection locked="0"/>
    </xf>
    <xf numFmtId="0" fontId="21" fillId="5" borderId="3" xfId="0" applyNumberFormat="1" applyFont="1" applyFill="1" applyBorder="1" applyAlignment="1" applyProtection="1">
      <alignment horizontal="left" vertical="top"/>
      <protection locked="0"/>
    </xf>
    <xf numFmtId="166" fontId="26" fillId="5" borderId="7" xfId="0" applyNumberFormat="1" applyFont="1" applyFill="1" applyBorder="1" applyAlignment="1" applyProtection="1"/>
    <xf numFmtId="166" fontId="13" fillId="0" borderId="7" xfId="2" applyNumberFormat="1" applyFont="1" applyFill="1" applyBorder="1" applyProtection="1">
      <protection locked="0"/>
    </xf>
    <xf numFmtId="166" fontId="13" fillId="0" borderId="1" xfId="2" applyNumberFormat="1" applyFont="1" applyFill="1" applyBorder="1" applyAlignment="1" applyProtection="1">
      <protection locked="0"/>
    </xf>
    <xf numFmtId="166" fontId="21" fillId="5" borderId="2" xfId="0" applyNumberFormat="1" applyFont="1" applyFill="1" applyBorder="1" applyAlignment="1" applyProtection="1">
      <protection locked="0"/>
    </xf>
    <xf numFmtId="166" fontId="21" fillId="5" borderId="7" xfId="0" applyNumberFormat="1" applyFont="1" applyFill="1" applyBorder="1" applyAlignment="1" applyProtection="1">
      <protection locked="0"/>
    </xf>
    <xf numFmtId="167" fontId="13" fillId="2" borderId="20" xfId="1" applyNumberFormat="1" applyFont="1" applyFill="1" applyBorder="1" applyProtection="1">
      <protection locked="0"/>
    </xf>
    <xf numFmtId="167" fontId="13" fillId="0" borderId="8" xfId="1" applyNumberFormat="1" applyFont="1" applyBorder="1" applyProtection="1">
      <protection locked="0"/>
    </xf>
    <xf numFmtId="167" fontId="13" fillId="0" borderId="8" xfId="1" applyNumberFormat="1" applyFont="1" applyFill="1" applyBorder="1" applyProtection="1">
      <protection locked="0"/>
    </xf>
    <xf numFmtId="167" fontId="13" fillId="5" borderId="0" xfId="1" applyNumberFormat="1" applyFont="1" applyFill="1" applyProtection="1">
      <protection locked="0"/>
    </xf>
    <xf numFmtId="167" fontId="13" fillId="0" borderId="7" xfId="1" applyNumberFormat="1" applyFont="1" applyFill="1" applyBorder="1" applyAlignment="1" applyProtection="1">
      <alignment horizontal="left" vertical="top"/>
      <protection locked="0"/>
    </xf>
    <xf numFmtId="167" fontId="21" fillId="5" borderId="7" xfId="1" applyNumberFormat="1" applyFont="1" applyFill="1" applyBorder="1" applyAlignment="1" applyProtection="1">
      <alignment horizontal="left" vertical="top"/>
      <protection locked="0"/>
    </xf>
    <xf numFmtId="167" fontId="13" fillId="0" borderId="1" xfId="1" applyNumberFormat="1" applyFont="1" applyFill="1" applyBorder="1" applyAlignment="1" applyProtection="1">
      <alignment horizontal="left"/>
      <protection locked="0"/>
    </xf>
    <xf numFmtId="167" fontId="21" fillId="5" borderId="2" xfId="1" applyNumberFormat="1" applyFont="1" applyFill="1" applyBorder="1" applyAlignment="1" applyProtection="1">
      <protection locked="0"/>
    </xf>
    <xf numFmtId="167" fontId="21" fillId="5" borderId="7" xfId="1" applyNumberFormat="1" applyFont="1" applyFill="1" applyBorder="1" applyAlignment="1" applyProtection="1">
      <protection locked="0"/>
    </xf>
    <xf numFmtId="167" fontId="13" fillId="0" borderId="1" xfId="1" applyNumberFormat="1" applyFont="1" applyFill="1" applyBorder="1" applyProtection="1">
      <protection locked="0"/>
    </xf>
    <xf numFmtId="167" fontId="26" fillId="5" borderId="7" xfId="1" applyNumberFormat="1" applyFont="1" applyFill="1" applyBorder="1" applyAlignment="1" applyProtection="1"/>
    <xf numFmtId="167" fontId="13" fillId="0" borderId="7" xfId="1" applyNumberFormat="1" applyFont="1" applyFill="1" applyBorder="1" applyProtection="1">
      <protection locked="0"/>
    </xf>
    <xf numFmtId="167" fontId="20" fillId="6" borderId="23" xfId="1" applyNumberFormat="1" applyFont="1" applyFill="1" applyBorder="1" applyProtection="1">
      <protection locked="0"/>
    </xf>
    <xf numFmtId="167" fontId="20" fillId="0" borderId="23" xfId="1" applyNumberFormat="1" applyFont="1" applyFill="1" applyBorder="1" applyProtection="1">
      <protection locked="0"/>
    </xf>
    <xf numFmtId="0" fontId="30" fillId="0" borderId="0" xfId="5" applyNumberFormat="1" applyFont="1" applyFill="1" applyBorder="1"/>
    <xf numFmtId="0" fontId="30" fillId="0" borderId="0" xfId="5" applyNumberFormat="1" applyFont="1" applyFill="1"/>
    <xf numFmtId="0" fontId="5" fillId="0" borderId="11" xfId="5" applyNumberFormat="1" applyFont="1" applyFill="1" applyBorder="1"/>
    <xf numFmtId="0" fontId="5" fillId="0" borderId="10" xfId="5" applyNumberFormat="1" applyFont="1" applyFill="1" applyBorder="1" applyAlignment="1">
      <alignment horizontal="center"/>
    </xf>
    <xf numFmtId="167" fontId="25" fillId="0" borderId="10" xfId="1" applyNumberFormat="1" applyFont="1" applyFill="1" applyBorder="1"/>
    <xf numFmtId="167" fontId="25" fillId="9" borderId="10" xfId="1" applyNumberFormat="1" applyFont="1" applyFill="1" applyBorder="1"/>
    <xf numFmtId="0" fontId="30" fillId="0" borderId="0" xfId="6" applyNumberFormat="1" applyFont="1"/>
    <xf numFmtId="0" fontId="30" fillId="0" borderId="0" xfId="5" applyNumberFormat="1" applyFont="1"/>
    <xf numFmtId="167" fontId="30" fillId="0" borderId="9" xfId="1" applyNumberFormat="1" applyFont="1" applyFill="1" applyBorder="1" applyAlignment="1">
      <alignment horizontal="right"/>
    </xf>
    <xf numFmtId="167" fontId="30" fillId="0" borderId="0" xfId="1" applyNumberFormat="1" applyFont="1" applyFill="1" applyAlignment="1">
      <alignment horizontal="right"/>
    </xf>
    <xf numFmtId="9" fontId="13" fillId="0" borderId="0" xfId="0" applyNumberFormat="1" applyFont="1" applyProtection="1">
      <protection locked="0"/>
    </xf>
    <xf numFmtId="5" fontId="13" fillId="0" borderId="2" xfId="0" quotePrefix="1" applyNumberFormat="1" applyFont="1" applyFill="1" applyBorder="1" applyAlignment="1" applyProtection="1">
      <alignment horizontal="center"/>
      <protection locked="0"/>
    </xf>
    <xf numFmtId="10" fontId="13" fillId="0" borderId="2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Protection="1">
      <protection locked="0"/>
    </xf>
    <xf numFmtId="0" fontId="13" fillId="0" borderId="41" xfId="0" applyFont="1" applyBorder="1"/>
    <xf numFmtId="0" fontId="13" fillId="0" borderId="17" xfId="0" applyFont="1" applyBorder="1"/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 applyProtection="1">
      <protection locked="0"/>
    </xf>
    <xf numFmtId="0" fontId="13" fillId="0" borderId="1" xfId="0" applyFont="1" applyBorder="1" applyAlignment="1" applyProtection="1">
      <protection locked="0"/>
    </xf>
    <xf numFmtId="0" fontId="1" fillId="0" borderId="40" xfId="0" applyFont="1" applyBorder="1" applyAlignment="1"/>
    <xf numFmtId="0" fontId="1" fillId="0" borderId="0" xfId="0" applyFont="1" applyBorder="1" applyAlignment="1"/>
    <xf numFmtId="0" fontId="11" fillId="0" borderId="45" xfId="0" applyFont="1" applyFill="1" applyBorder="1" applyAlignment="1"/>
    <xf numFmtId="0" fontId="1" fillId="0" borderId="46" xfId="0" applyFont="1" applyFill="1" applyBorder="1" applyAlignment="1"/>
    <xf numFmtId="49" fontId="21" fillId="0" borderId="26" xfId="0" applyNumberFormat="1" applyFont="1" applyFill="1" applyBorder="1"/>
    <xf numFmtId="0" fontId="13" fillId="0" borderId="12" xfId="0" applyFont="1" applyBorder="1" applyAlignment="1" applyProtection="1">
      <protection locked="0"/>
    </xf>
    <xf numFmtId="0" fontId="13" fillId="0" borderId="6" xfId="0" applyFont="1" applyBorder="1" applyAlignment="1" applyProtection="1">
      <alignment horizontal="right"/>
      <protection locked="0"/>
    </xf>
    <xf numFmtId="49" fontId="21" fillId="0" borderId="14" xfId="0" applyNumberFormat="1" applyFont="1" applyFill="1" applyBorder="1"/>
    <xf numFmtId="167" fontId="1" fillId="0" borderId="27" xfId="1" applyNumberFormat="1" applyFont="1" applyBorder="1" applyAlignment="1">
      <alignment horizontal="right"/>
    </xf>
    <xf numFmtId="167" fontId="13" fillId="0" borderId="5" xfId="1" applyNumberFormat="1" applyFont="1" applyBorder="1" applyAlignment="1" applyProtection="1">
      <protection locked="0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7" xfId="0" applyFont="1" applyBorder="1" applyAlignment="1" applyProtection="1">
      <alignment horizontal="right"/>
      <protection locked="0"/>
    </xf>
    <xf numFmtId="167" fontId="1" fillId="0" borderId="48" xfId="1" applyNumberFormat="1" applyFont="1" applyFill="1" applyBorder="1" applyAlignment="1">
      <alignment horizontal="right"/>
    </xf>
    <xf numFmtId="167" fontId="1" fillId="0" borderId="49" xfId="1" applyNumberFormat="1" applyFont="1" applyFill="1" applyBorder="1" applyAlignment="1"/>
    <xf numFmtId="168" fontId="13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2" fontId="13" fillId="10" borderId="2" xfId="0" applyNumberFormat="1" applyFont="1" applyFill="1" applyBorder="1" applyAlignment="1">
      <alignment horizontal="right" wrapText="1"/>
    </xf>
    <xf numFmtId="5" fontId="13" fillId="10" borderId="2" xfId="0" applyNumberFormat="1" applyFont="1" applyFill="1" applyBorder="1" applyAlignment="1" applyProtection="1">
      <alignment horizontal="center"/>
      <protection locked="0"/>
    </xf>
    <xf numFmtId="0" fontId="21" fillId="10" borderId="14" xfId="0" applyFont="1" applyFill="1" applyBorder="1" applyProtection="1">
      <protection locked="0"/>
    </xf>
    <xf numFmtId="170" fontId="1" fillId="10" borderId="18" xfId="0" quotePrefix="1" applyNumberFormat="1" applyFont="1" applyFill="1" applyBorder="1" applyProtection="1">
      <protection locked="0"/>
    </xf>
    <xf numFmtId="170" fontId="1" fillId="10" borderId="19" xfId="0" quotePrefix="1" applyNumberFormat="1" applyFont="1" applyFill="1" applyBorder="1" applyProtection="1">
      <protection locked="0"/>
    </xf>
    <xf numFmtId="10" fontId="13" fillId="10" borderId="2" xfId="0" applyNumberFormat="1" applyFont="1" applyFill="1" applyBorder="1" applyAlignment="1" applyProtection="1">
      <alignment horizontal="center"/>
      <protection locked="0"/>
    </xf>
    <xf numFmtId="0" fontId="0" fillId="10" borderId="2" xfId="0" applyFill="1" applyBorder="1"/>
    <xf numFmtId="0" fontId="27" fillId="10" borderId="2" xfId="0" applyFont="1" applyFill="1" applyBorder="1"/>
    <xf numFmtId="167" fontId="7" fillId="10" borderId="2" xfId="1" applyNumberFormat="1" applyFont="1" applyFill="1" applyBorder="1" applyProtection="1">
      <protection locked="0"/>
    </xf>
    <xf numFmtId="167" fontId="7" fillId="10" borderId="3" xfId="1" applyNumberFormat="1" applyFont="1" applyFill="1" applyBorder="1" applyProtection="1">
      <protection locked="0"/>
    </xf>
    <xf numFmtId="167" fontId="7" fillId="10" borderId="4" xfId="1" applyNumberFormat="1" applyFont="1" applyFill="1" applyBorder="1" applyProtection="1">
      <protection locked="0"/>
    </xf>
    <xf numFmtId="0" fontId="17" fillId="0" borderId="6" xfId="0" applyFont="1" applyFill="1" applyBorder="1" applyAlignment="1" applyProtection="1">
      <alignment horizontal="center" wrapText="1"/>
      <protection locked="0"/>
    </xf>
    <xf numFmtId="0" fontId="28" fillId="0" borderId="0" xfId="0" applyFont="1"/>
    <xf numFmtId="0" fontId="0" fillId="0" borderId="0" xfId="0" applyFill="1" applyBorder="1"/>
    <xf numFmtId="0" fontId="2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168" fontId="1" fillId="0" borderId="0" xfId="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1" fillId="0" borderId="2" xfId="0" applyFont="1" applyFill="1" applyBorder="1" applyAlignment="1">
      <alignment horizontal="center" vertical="center"/>
    </xf>
    <xf numFmtId="167" fontId="1" fillId="0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49" fontId="25" fillId="7" borderId="9" xfId="0" applyNumberFormat="1" applyFont="1" applyFill="1" applyBorder="1"/>
    <xf numFmtId="49" fontId="25" fillId="7" borderId="8" xfId="0" applyNumberFormat="1" applyFont="1" applyFill="1" applyBorder="1"/>
    <xf numFmtId="49" fontId="17" fillId="0" borderId="2" xfId="0" applyNumberFormat="1" applyFont="1" applyFill="1" applyBorder="1" applyAlignment="1">
      <alignment horizontal="left"/>
    </xf>
    <xf numFmtId="0" fontId="4" fillId="0" borderId="2" xfId="0" applyFont="1" applyFill="1" applyBorder="1"/>
    <xf numFmtId="3" fontId="5" fillId="0" borderId="2" xfId="0" applyNumberFormat="1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8" fillId="0" borderId="0" xfId="0" applyFont="1" applyAlignment="1" applyProtection="1">
      <alignment horizontal="left"/>
      <protection locked="0"/>
    </xf>
    <xf numFmtId="167" fontId="13" fillId="0" borderId="27" xfId="1" applyNumberFormat="1" applyFont="1" applyBorder="1"/>
    <xf numFmtId="167" fontId="13" fillId="0" borderId="44" xfId="1" applyNumberFormat="1" applyFont="1" applyBorder="1"/>
    <xf numFmtId="0" fontId="18" fillId="0" borderId="4" xfId="0" applyFont="1" applyBorder="1"/>
    <xf numFmtId="167" fontId="13" fillId="0" borderId="44" xfId="1" applyNumberFormat="1" applyFont="1" applyBorder="1" applyAlignment="1" applyProtection="1">
      <protection locked="0"/>
    </xf>
    <xf numFmtId="0" fontId="18" fillId="0" borderId="0" xfId="0" applyFont="1" applyBorder="1"/>
    <xf numFmtId="167" fontId="13" fillId="0" borderId="48" xfId="1" applyNumberFormat="1" applyFont="1" applyBorder="1"/>
    <xf numFmtId="167" fontId="13" fillId="0" borderId="50" xfId="1" applyNumberFormat="1" applyFont="1" applyBorder="1"/>
    <xf numFmtId="0" fontId="32" fillId="0" borderId="0" xfId="0" applyFont="1"/>
    <xf numFmtId="0" fontId="0" fillId="0" borderId="0" xfId="0" applyBorder="1" applyAlignment="1"/>
    <xf numFmtId="167" fontId="0" fillId="0" borderId="0" xfId="1" applyNumberFormat="1" applyFont="1" applyBorder="1" applyAlignment="1">
      <alignment horizontal="right"/>
    </xf>
    <xf numFmtId="167" fontId="13" fillId="0" borderId="0" xfId="1" applyNumberFormat="1" applyFont="1" applyBorder="1" applyAlignment="1" applyProtection="1">
      <protection locked="0"/>
    </xf>
    <xf numFmtId="49" fontId="21" fillId="0" borderId="2" xfId="7" applyNumberFormat="1" applyFont="1" applyBorder="1" applyAlignment="1" applyProtection="1">
      <alignment horizontal="left"/>
    </xf>
    <xf numFmtId="49" fontId="20" fillId="0" borderId="2" xfId="7" applyNumberFormat="1" applyFont="1" applyBorder="1" applyAlignment="1" applyProtection="1">
      <alignment horizontal="center"/>
    </xf>
    <xf numFmtId="49" fontId="21" fillId="0" borderId="2" xfId="7" applyNumberFormat="1" applyFont="1" applyBorder="1" applyAlignment="1" applyProtection="1">
      <alignment horizontal="center"/>
    </xf>
    <xf numFmtId="0" fontId="21" fillId="6" borderId="2" xfId="0" applyFont="1" applyFill="1" applyBorder="1"/>
    <xf numFmtId="168" fontId="21" fillId="6" borderId="2" xfId="0" applyNumberFormat="1" applyFont="1" applyFill="1" applyBorder="1"/>
    <xf numFmtId="168" fontId="21" fillId="6" borderId="2" xfId="4" applyNumberFormat="1" applyFont="1" applyFill="1" applyBorder="1"/>
    <xf numFmtId="0" fontId="0" fillId="0" borderId="0" xfId="0" applyBorder="1"/>
    <xf numFmtId="0" fontId="35" fillId="0" borderId="0" xfId="0" applyFont="1"/>
    <xf numFmtId="0" fontId="32" fillId="0" borderId="0" xfId="0" applyFont="1" applyProtection="1">
      <protection locked="0"/>
    </xf>
    <xf numFmtId="43" fontId="0" fillId="0" borderId="2" xfId="1" applyNumberFormat="1" applyFont="1" applyFill="1" applyBorder="1"/>
    <xf numFmtId="0" fontId="13" fillId="0" borderId="2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21" fillId="2" borderId="3" xfId="0" applyFont="1" applyFill="1" applyBorder="1" applyAlignment="1" applyProtection="1">
      <alignment horizontal="left"/>
      <protection locked="0"/>
    </xf>
    <xf numFmtId="0" fontId="21" fillId="2" borderId="4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left"/>
      <protection locked="0"/>
    </xf>
    <xf numFmtId="0" fontId="21" fillId="3" borderId="29" xfId="0" applyFont="1" applyFill="1" applyBorder="1" applyAlignment="1" applyProtection="1">
      <alignment horizontal="center"/>
      <protection locked="0"/>
    </xf>
    <xf numFmtId="0" fontId="21" fillId="3" borderId="17" xfId="0" applyFont="1" applyFill="1" applyBorder="1" applyAlignment="1" applyProtection="1">
      <alignment horizontal="center"/>
      <protection locked="0"/>
    </xf>
    <xf numFmtId="0" fontId="21" fillId="3" borderId="16" xfId="0" applyFont="1" applyFill="1" applyBorder="1" applyAlignment="1" applyProtection="1">
      <alignment horizontal="center"/>
      <protection locked="0"/>
    </xf>
    <xf numFmtId="0" fontId="21" fillId="3" borderId="30" xfId="0" applyFont="1" applyFill="1" applyBorder="1" applyAlignment="1" applyProtection="1">
      <alignment horizontal="center"/>
      <protection locked="0"/>
    </xf>
    <xf numFmtId="0" fontId="21" fillId="3" borderId="19" xfId="0" applyFont="1" applyFill="1" applyBorder="1" applyAlignment="1" applyProtection="1">
      <alignment horizontal="center"/>
      <protection locked="0"/>
    </xf>
    <xf numFmtId="0" fontId="21" fillId="3" borderId="18" xfId="0" applyFont="1" applyFill="1" applyBorder="1" applyAlignment="1" applyProtection="1">
      <alignment horizontal="center"/>
      <protection locked="0"/>
    </xf>
    <xf numFmtId="1" fontId="13" fillId="2" borderId="21" xfId="0" applyNumberFormat="1" applyFont="1" applyFill="1" applyBorder="1" applyAlignment="1" applyProtection="1">
      <alignment horizontal="center"/>
      <protection locked="0"/>
    </xf>
    <xf numFmtId="1" fontId="13" fillId="2" borderId="22" xfId="0" applyNumberFormat="1" applyFont="1" applyFill="1" applyBorder="1" applyAlignment="1" applyProtection="1">
      <alignment horizontal="center"/>
      <protection locked="0"/>
    </xf>
    <xf numFmtId="0" fontId="21" fillId="2" borderId="31" xfId="0" quotePrefix="1" applyFont="1" applyFill="1" applyBorder="1" applyAlignment="1" applyProtection="1">
      <alignment horizontal="left"/>
      <protection locked="0"/>
    </xf>
    <xf numFmtId="0" fontId="21" fillId="2" borderId="21" xfId="0" quotePrefix="1" applyFont="1" applyFill="1" applyBorder="1" applyAlignment="1" applyProtection="1">
      <alignment horizontal="left"/>
      <protection locked="0"/>
    </xf>
    <xf numFmtId="49" fontId="21" fillId="7" borderId="15" xfId="0" applyNumberFormat="1" applyFont="1" applyFill="1" applyBorder="1" applyAlignment="1">
      <alignment horizontal="center" wrapText="1"/>
    </xf>
    <xf numFmtId="49" fontId="21" fillId="7" borderId="26" xfId="0" applyNumberFormat="1" applyFont="1" applyFill="1" applyBorder="1" applyAlignment="1">
      <alignment horizontal="center" wrapText="1"/>
    </xf>
    <xf numFmtId="49" fontId="21" fillId="7" borderId="12" xfId="0" applyNumberFormat="1" applyFont="1" applyFill="1" applyBorder="1" applyAlignment="1">
      <alignment horizontal="center" wrapText="1"/>
    </xf>
    <xf numFmtId="49" fontId="21" fillId="7" borderId="6" xfId="0" applyNumberFormat="1" applyFont="1" applyFill="1" applyBorder="1" applyAlignment="1">
      <alignment horizontal="center" wrapText="1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3" xfId="5" applyNumberFormat="1" applyFont="1" applyFill="1" applyBorder="1" applyAlignment="1">
      <alignment horizontal="left" vertical="center" wrapText="1" indent="3"/>
    </xf>
    <xf numFmtId="0" fontId="3" fillId="0" borderId="7" xfId="0" applyNumberFormat="1" applyFont="1" applyBorder="1"/>
    <xf numFmtId="0" fontId="13" fillId="0" borderId="3" xfId="5" applyNumberFormat="1" applyFont="1" applyFill="1" applyBorder="1" applyAlignment="1">
      <alignment horizontal="left" vertical="center" wrapText="1"/>
    </xf>
    <xf numFmtId="0" fontId="6" fillId="2" borderId="3" xfId="5" applyNumberFormat="1" applyFont="1" applyFill="1" applyBorder="1" applyAlignment="1">
      <alignment horizontal="left" vertical="center" wrapText="1"/>
    </xf>
    <xf numFmtId="0" fontId="4" fillId="0" borderId="9" xfId="5" applyNumberFormat="1" applyFont="1" applyFill="1" applyBorder="1" applyAlignment="1">
      <alignment horizontal="center" vertical="top" wrapText="1"/>
    </xf>
    <xf numFmtId="0" fontId="0" fillId="0" borderId="8" xfId="0" applyNumberFormat="1" applyBorder="1"/>
    <xf numFmtId="0" fontId="4" fillId="0" borderId="15" xfId="5" applyNumberFormat="1" applyFont="1" applyFill="1" applyBorder="1" applyAlignment="1">
      <alignment horizontal="center" vertical="center" wrapText="1"/>
    </xf>
    <xf numFmtId="0" fontId="0" fillId="0" borderId="26" xfId="0" applyNumberFormat="1" applyBorder="1"/>
    <xf numFmtId="0" fontId="0" fillId="0" borderId="12" xfId="0" applyNumberFormat="1" applyBorder="1"/>
    <xf numFmtId="0" fontId="0" fillId="0" borderId="6" xfId="0" applyNumberFormat="1" applyBorder="1"/>
    <xf numFmtId="0" fontId="13" fillId="0" borderId="7" xfId="5" applyNumberFormat="1" applyFont="1" applyFill="1" applyBorder="1" applyAlignment="1">
      <alignment horizontal="left" vertical="center" wrapText="1"/>
    </xf>
  </cellXfs>
  <cellStyles count="11">
    <cellStyle name="Comma" xfId="1" builtinId="3"/>
    <cellStyle name="Comma 2" xfId="10" xr:uid="{00000000-0005-0000-0000-000001000000}"/>
    <cellStyle name="Currency" xfId="2" builtinId="4"/>
    <cellStyle name="Hyperlink" xfId="7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9" xr:uid="{00000000-0005-0000-0000-000007000000}"/>
    <cellStyle name="Normal_ Entire Period Budget" xfId="5" xr:uid="{00000000-0005-0000-0000-000008000000}"/>
    <cellStyle name="Normal_04 Budget yearbyyear 2005.04.14" xfId="6" xr:uid="{00000000-0005-0000-0000-000009000000}"/>
    <cellStyle name="Percent" xfId="8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DE82"/>
      <color rgb="FFA6D86E"/>
      <color rgb="FFCCFF33"/>
      <color rgb="FFC3F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13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B866551-7B16-418A-87E9-2DDF8039F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77326" y="1828801"/>
          <a:ext cx="3924170" cy="160019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44</xdr:row>
      <xdr:rowOff>47625</xdr:rowOff>
    </xdr:from>
    <xdr:to>
      <xdr:col>15</xdr:col>
      <xdr:colOff>770957</xdr:colOff>
      <xdr:row>57</xdr:row>
      <xdr:rowOff>127711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B1F19E-9186-4925-B097-28A5A8382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5" y="1048702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11</xdr:col>
      <xdr:colOff>445181</xdr:colOff>
      <xdr:row>15</xdr:row>
      <xdr:rowOff>19050</xdr:rowOff>
    </xdr:from>
    <xdr:to>
      <xdr:col>17</xdr:col>
      <xdr:colOff>333375</xdr:colOff>
      <xdr:row>27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89365C-0736-4493-82CB-D4B6DA60A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36756" y="3790950"/>
          <a:ext cx="5126944" cy="2409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FB0CC0-1728-4BC0-A953-9AB6F46BB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45</xdr:row>
      <xdr:rowOff>47625</xdr:rowOff>
    </xdr:from>
    <xdr:to>
      <xdr:col>15</xdr:col>
      <xdr:colOff>761432</xdr:colOff>
      <xdr:row>58</xdr:row>
      <xdr:rowOff>127711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FFA1D7-2A39-4B2A-AFF7-3C81E6BD4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63100" y="955357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11</xdr:col>
      <xdr:colOff>447675</xdr:colOff>
      <xdr:row>16</xdr:row>
      <xdr:rowOff>28575</xdr:rowOff>
    </xdr:from>
    <xdr:to>
      <xdr:col>17</xdr:col>
      <xdr:colOff>354919</xdr:colOff>
      <xdr:row>28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7DB859-BF2B-4097-9A59-478C940F6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48800" y="4010025"/>
          <a:ext cx="5126944" cy="2409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B5163B-C323-4AA1-AB7D-6BA0DEF29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0201" y="1847851"/>
          <a:ext cx="3924170" cy="1590674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45</xdr:row>
      <xdr:rowOff>47625</xdr:rowOff>
    </xdr:from>
    <xdr:to>
      <xdr:col>15</xdr:col>
      <xdr:colOff>770957</xdr:colOff>
      <xdr:row>58</xdr:row>
      <xdr:rowOff>127711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D0E380-E36D-4CC6-9BCA-A8A506F34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63075" y="934402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17</xdr:col>
      <xdr:colOff>497794</xdr:colOff>
      <xdr:row>28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3D846A-303E-4F7B-8B2F-43474C766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4050" y="3981450"/>
          <a:ext cx="5126944" cy="2409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B8F36-D5B4-4AB1-A3B8-A7ACBBCA0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45</xdr:row>
      <xdr:rowOff>85725</xdr:rowOff>
    </xdr:from>
    <xdr:to>
      <xdr:col>15</xdr:col>
      <xdr:colOff>732857</xdr:colOff>
      <xdr:row>58</xdr:row>
      <xdr:rowOff>165811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69D8557-239B-43D2-A4A9-EDA21F218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9275" y="9591675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17</xdr:col>
      <xdr:colOff>383494</xdr:colOff>
      <xdr:row>28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545CD1-2B3E-4EAA-A337-CA7A02962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9750" y="3981450"/>
          <a:ext cx="5126944" cy="240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47001</xdr:colOff>
      <xdr:row>7</xdr:row>
      <xdr:rowOff>38101</xdr:rowOff>
    </xdr:from>
    <xdr:to>
      <xdr:col>22</xdr:col>
      <xdr:colOff>351671</xdr:colOff>
      <xdr:row>14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1E94B-BF02-479D-8613-B7D16DCD9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3026" y="1819276"/>
          <a:ext cx="3924170" cy="1828800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44</xdr:row>
      <xdr:rowOff>47625</xdr:rowOff>
    </xdr:from>
    <xdr:to>
      <xdr:col>15</xdr:col>
      <xdr:colOff>732857</xdr:colOff>
      <xdr:row>57</xdr:row>
      <xdr:rowOff>127711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A58B2D-24BB-48C8-8F1B-2DA4D3084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9250" y="9334500"/>
          <a:ext cx="3752282" cy="255658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17</xdr:col>
      <xdr:colOff>440644</xdr:colOff>
      <xdr:row>27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F6EF9A6-6CC4-4F71-AE95-FE3E96BD5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9725" y="3762375"/>
          <a:ext cx="5126944" cy="240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shington.edu/opb/tuition-fees/current-tuition-and-fees-dashboards/graduate-tuition-dashboard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finance.uw.edu/fr/fringe-benefit-load-rat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grants.nih.gov/grants/guide/notice-files/NOT-OD-21-049.html" TargetMode="External"/><Relationship Id="rId4" Type="http://schemas.openxmlformats.org/officeDocument/2006/relationships/hyperlink" Target="https://grad.uw.edu/wp-content/uploads/2020-21-TA-RA-SA_salary_char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ce.uw.edu/fr/fringe-benefit-load-rate" TargetMode="External"/><Relationship Id="rId2" Type="http://schemas.openxmlformats.org/officeDocument/2006/relationships/hyperlink" Target="https://grants.nih.gov/grants/guide/notice-files/NOT-OD-21-049.html" TargetMode="External"/><Relationship Id="rId1" Type="http://schemas.openxmlformats.org/officeDocument/2006/relationships/hyperlink" Target="https://grad.uw.edu/wp-content/uploads/2020-21-TA-RA-SA_salary_chart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washington.edu/opb/tuition-fees/current-tuition-and-fees-dashboards/graduate-tuition-dashboard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ce.uw.edu/fr/fringe-benefit-load-rate" TargetMode="External"/><Relationship Id="rId2" Type="http://schemas.openxmlformats.org/officeDocument/2006/relationships/hyperlink" Target="https://grants.nih.gov/grants/guide/notice-files/NOT-OD-21-049.html" TargetMode="External"/><Relationship Id="rId1" Type="http://schemas.openxmlformats.org/officeDocument/2006/relationships/hyperlink" Target="https://grad.uw.edu/wp-content/uploads/2020-21-TA-RA-SA_salary_chart.pdf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washington.edu/opb/tuition-fees/current-tuition-and-fees-dashboards/graduate-tuition-dashboard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ce.uw.edu/fr/fringe-benefit-load-rate" TargetMode="External"/><Relationship Id="rId2" Type="http://schemas.openxmlformats.org/officeDocument/2006/relationships/hyperlink" Target="https://grants.nih.gov/grants/guide/notice-files/NOT-OD-21-049.html" TargetMode="External"/><Relationship Id="rId1" Type="http://schemas.openxmlformats.org/officeDocument/2006/relationships/hyperlink" Target="https://grad.uw.edu/wp-content/uploads/2020-21-TA-RA-SA_salary_chart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washington.edu/opb/tuition-fees/current-tuition-and-fees-dashboards/graduate-tuition-dashboard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ce.uw.edu/fr/fringe-benefit-load-rate" TargetMode="External"/><Relationship Id="rId2" Type="http://schemas.openxmlformats.org/officeDocument/2006/relationships/hyperlink" Target="https://grants.nih.gov/grants/guide/notice-files/NOT-OD-21-049.html" TargetMode="External"/><Relationship Id="rId1" Type="http://schemas.openxmlformats.org/officeDocument/2006/relationships/hyperlink" Target="https://grad.uw.edu/wp-content/uploads/2020-21-TA-RA-SA_salary_chart.pdf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washington.edu/opb/tuition-fees/current-tuition-and-fees-dashboards/graduate-tuition-dashboard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AA67"/>
  <sheetViews>
    <sheetView tabSelected="1" workbookViewId="0">
      <selection activeCell="M14" sqref="M14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" style="3" customWidth="1"/>
    <col min="5" max="5" width="7.5703125" style="3" customWidth="1"/>
    <col min="6" max="6" width="14" style="3" customWidth="1"/>
    <col min="7" max="7" width="12" style="3" bestFit="1" customWidth="1"/>
    <col min="8" max="8" width="13.28515625" style="10" bestFit="1" customWidth="1"/>
    <col min="9" max="9" width="11.7109375" style="10" customWidth="1"/>
    <col min="10" max="10" width="11.85546875" style="10" customWidth="1"/>
    <col min="11" max="11" width="7.85546875" style="2" customWidth="1"/>
    <col min="12" max="12" width="7.85546875" style="107" customWidth="1"/>
    <col min="13" max="13" width="19.7109375" customWidth="1"/>
    <col min="14" max="14" width="14" customWidth="1"/>
    <col min="15" max="15" width="11.7109375" customWidth="1"/>
    <col min="16" max="16" width="14.42578125" customWidth="1"/>
    <col min="26" max="16384" width="10.85546875" style="3"/>
  </cols>
  <sheetData>
    <row r="1" spans="1:27" ht="26.25" customHeight="1" thickBot="1">
      <c r="A1" s="110" t="s">
        <v>43</v>
      </c>
      <c r="B1" s="233"/>
      <c r="C1" s="111" t="s">
        <v>44</v>
      </c>
      <c r="D1" s="112">
        <f>J47</f>
        <v>0</v>
      </c>
      <c r="E1" s="111" t="s">
        <v>45</v>
      </c>
      <c r="F1" s="112">
        <f>B1-D1</f>
        <v>0</v>
      </c>
      <c r="G1" s="111"/>
      <c r="H1" s="113" t="s">
        <v>46</v>
      </c>
      <c r="I1" s="114">
        <v>1.03</v>
      </c>
      <c r="J1" s="97">
        <v>199300</v>
      </c>
      <c r="K1" s="66" t="s">
        <v>63</v>
      </c>
      <c r="L1" s="104"/>
      <c r="M1" s="290" t="s">
        <v>94</v>
      </c>
      <c r="N1" s="290"/>
      <c r="O1" s="290"/>
      <c r="P1" s="290"/>
      <c r="Q1" s="290"/>
      <c r="R1" s="290"/>
    </row>
    <row r="2" spans="1:27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5"/>
      <c r="M2"/>
      <c r="N2"/>
      <c r="O2"/>
      <c r="P2"/>
      <c r="Q2"/>
      <c r="R2"/>
      <c r="S2"/>
      <c r="T2"/>
      <c r="U2"/>
      <c r="V2"/>
      <c r="W2"/>
      <c r="X2"/>
      <c r="Y2"/>
    </row>
    <row r="3" spans="1:27" s="1" customFormat="1" ht="18.75" thickBot="1">
      <c r="A3" s="299"/>
      <c r="B3" s="300"/>
      <c r="C3" s="300"/>
      <c r="D3" s="300"/>
      <c r="E3" s="300"/>
      <c r="F3" s="300"/>
      <c r="G3" s="301"/>
      <c r="H3" s="234"/>
      <c r="I3" s="235"/>
      <c r="J3" s="115"/>
      <c r="K3" s="67"/>
      <c r="L3" s="105"/>
      <c r="M3" s="243" t="s">
        <v>95</v>
      </c>
      <c r="N3"/>
      <c r="O3"/>
      <c r="P3" s="248"/>
      <c r="Q3" s="249"/>
      <c r="R3"/>
      <c r="S3"/>
      <c r="T3"/>
      <c r="U3"/>
      <c r="V3"/>
      <c r="W3"/>
      <c r="X3"/>
      <c r="Y3"/>
    </row>
    <row r="4" spans="1:27" ht="21.75" customHeight="1">
      <c r="A4" s="304" t="s">
        <v>67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4"/>
      <c r="M4" s="250" t="s">
        <v>96</v>
      </c>
      <c r="N4" s="250" t="s">
        <v>97</v>
      </c>
      <c r="O4" s="250" t="s">
        <v>98</v>
      </c>
      <c r="P4" s="250" t="s">
        <v>99</v>
      </c>
    </row>
    <row r="5" spans="1:27" ht="22.9" customHeight="1">
      <c r="A5" s="146" t="s">
        <v>31</v>
      </c>
      <c r="B5" s="12" t="s">
        <v>32</v>
      </c>
      <c r="C5" s="13" t="s">
        <v>22</v>
      </c>
      <c r="D5" s="14" t="s">
        <v>75</v>
      </c>
      <c r="E5" s="14" t="s">
        <v>13</v>
      </c>
      <c r="F5" s="242" t="s">
        <v>92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3"/>
      <c r="M5" s="251" t="s">
        <v>95</v>
      </c>
      <c r="N5" s="251">
        <v>199300</v>
      </c>
      <c r="O5" s="251">
        <f>N5/12</f>
        <v>16608.333333333332</v>
      </c>
      <c r="P5" s="289">
        <v>42737</v>
      </c>
      <c r="Q5" s="252"/>
    </row>
    <row r="6" spans="1:27" ht="20.100000000000001" customHeight="1">
      <c r="A6" s="148"/>
      <c r="B6" s="147"/>
      <c r="C6" s="7">
        <v>12</v>
      </c>
      <c r="D6" s="150">
        <f>E6/12</f>
        <v>0</v>
      </c>
      <c r="E6" s="231"/>
      <c r="F6" s="232"/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36"/>
      <c r="L6" s="106"/>
    </row>
    <row r="7" spans="1:27" ht="20.100000000000001" customHeight="1">
      <c r="A7" s="148"/>
      <c r="B7" s="147"/>
      <c r="C7" s="7">
        <v>12</v>
      </c>
      <c r="D7" s="150">
        <f t="shared" ref="D7:D14" si="4">E7/12</f>
        <v>0</v>
      </c>
      <c r="E7" s="231"/>
      <c r="F7" s="232"/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36"/>
      <c r="L7" s="106"/>
      <c r="M7" s="99" t="s">
        <v>88</v>
      </c>
      <c r="R7" s="243" t="s">
        <v>93</v>
      </c>
      <c r="T7" s="79" t="s">
        <v>111</v>
      </c>
      <c r="W7" s="3"/>
      <c r="X7" s="3"/>
    </row>
    <row r="8" spans="1:27" ht="20.100000000000001" customHeight="1">
      <c r="A8" s="148"/>
      <c r="B8" s="147"/>
      <c r="C8" s="7">
        <v>12</v>
      </c>
      <c r="D8" s="150">
        <f t="shared" si="4"/>
        <v>0</v>
      </c>
      <c r="E8" s="231"/>
      <c r="F8" s="232"/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36"/>
      <c r="L8" s="106"/>
      <c r="M8" s="79" t="s">
        <v>89</v>
      </c>
      <c r="W8" s="3"/>
      <c r="X8" s="3"/>
    </row>
    <row r="9" spans="1:27" ht="20.100000000000001" customHeight="1">
      <c r="A9" s="148"/>
      <c r="B9" s="147"/>
      <c r="C9" s="7">
        <v>12</v>
      </c>
      <c r="D9" s="150">
        <f t="shared" si="4"/>
        <v>0</v>
      </c>
      <c r="E9" s="231"/>
      <c r="F9" s="232"/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36"/>
      <c r="L9" s="106"/>
      <c r="M9" s="306" t="s">
        <v>100</v>
      </c>
      <c r="N9" s="307"/>
      <c r="O9" s="253" t="s">
        <v>65</v>
      </c>
      <c r="P9" s="253" t="s">
        <v>90</v>
      </c>
      <c r="W9" s="3"/>
      <c r="X9" s="3"/>
    </row>
    <row r="10" spans="1:27" ht="20.100000000000001" customHeight="1">
      <c r="A10" s="148"/>
      <c r="B10" s="147"/>
      <c r="C10" s="7">
        <v>12</v>
      </c>
      <c r="D10" s="150">
        <f t="shared" si="4"/>
        <v>0</v>
      </c>
      <c r="E10" s="231"/>
      <c r="F10" s="232"/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36"/>
      <c r="L10" s="106"/>
      <c r="M10" s="308"/>
      <c r="N10" s="309"/>
      <c r="O10" s="254" t="s">
        <v>64</v>
      </c>
      <c r="P10" s="254" t="s">
        <v>91</v>
      </c>
      <c r="W10" s="3"/>
      <c r="X10" s="3"/>
    </row>
    <row r="11" spans="1:27" ht="20.100000000000001" customHeight="1">
      <c r="A11" s="148"/>
      <c r="B11" s="147"/>
      <c r="C11" s="7">
        <v>12</v>
      </c>
      <c r="D11" s="150">
        <f t="shared" si="4"/>
        <v>0</v>
      </c>
      <c r="E11" s="231"/>
      <c r="F11" s="232"/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36"/>
      <c r="L11" s="106"/>
      <c r="M11" s="255" t="s">
        <v>101</v>
      </c>
      <c r="N11" s="256"/>
      <c r="O11" s="257">
        <v>2436</v>
      </c>
      <c r="P11" s="257">
        <f>O11*1.03</f>
        <v>2509.08</v>
      </c>
      <c r="W11" s="3"/>
      <c r="X11" s="3"/>
    </row>
    <row r="12" spans="1:27" ht="20.100000000000001" customHeight="1">
      <c r="A12" s="148"/>
      <c r="B12" s="147"/>
      <c r="C12" s="7">
        <v>12</v>
      </c>
      <c r="D12" s="150">
        <f t="shared" si="4"/>
        <v>0</v>
      </c>
      <c r="E12" s="231"/>
      <c r="F12" s="232"/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36"/>
      <c r="L12" s="106"/>
      <c r="M12" s="76" t="s">
        <v>102</v>
      </c>
      <c r="N12" s="77"/>
      <c r="O12" s="78">
        <v>2619</v>
      </c>
      <c r="P12" s="78">
        <f>O12*1.03</f>
        <v>2697.57</v>
      </c>
      <c r="W12" s="3"/>
      <c r="X12" s="3"/>
    </row>
    <row r="13" spans="1:27" ht="20.100000000000001" customHeight="1">
      <c r="A13" s="148"/>
      <c r="B13" s="147"/>
      <c r="C13" s="7">
        <v>12</v>
      </c>
      <c r="D13" s="150">
        <f t="shared" si="4"/>
        <v>0</v>
      </c>
      <c r="E13" s="231"/>
      <c r="F13" s="232"/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36"/>
      <c r="L13" s="106"/>
      <c r="M13" s="255" t="s">
        <v>103</v>
      </c>
      <c r="N13" s="256"/>
      <c r="O13" s="257">
        <v>2814</v>
      </c>
      <c r="P13" s="257">
        <f>O13*1.03</f>
        <v>2898.42</v>
      </c>
      <c r="W13" s="3"/>
      <c r="X13" s="3"/>
    </row>
    <row r="14" spans="1:27" ht="20.100000000000001" customHeight="1">
      <c r="A14" s="148"/>
      <c r="B14" s="147"/>
      <c r="C14" s="7">
        <v>12</v>
      </c>
      <c r="D14" s="150">
        <f t="shared" si="4"/>
        <v>0</v>
      </c>
      <c r="E14" s="231"/>
      <c r="F14" s="232"/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36"/>
      <c r="L14" s="106"/>
      <c r="W14" s="3"/>
      <c r="X14" s="3"/>
      <c r="Z14"/>
      <c r="AA14"/>
    </row>
    <row r="15" spans="1:27" ht="20.100000000000001" customHeight="1" thickBot="1">
      <c r="A15" s="153"/>
      <c r="B15" s="154"/>
      <c r="C15" s="154"/>
      <c r="D15" s="154"/>
      <c r="E15" s="154"/>
      <c r="F15" s="155"/>
      <c r="G15" s="155"/>
      <c r="H15" s="156">
        <f>SUM(H6:H14)</f>
        <v>0</v>
      </c>
      <c r="I15" s="157">
        <f>SUM(I6:I14)</f>
        <v>0</v>
      </c>
      <c r="J15" s="95">
        <f>SUM(J6:J14)</f>
        <v>0</v>
      </c>
      <c r="K15" s="71"/>
      <c r="L15" s="104"/>
      <c r="M15" s="243" t="s">
        <v>104</v>
      </c>
      <c r="O15" s="79" t="s">
        <v>105</v>
      </c>
      <c r="Z15"/>
      <c r="AA15"/>
    </row>
    <row r="16" spans="1:27" ht="15" customHeight="1">
      <c r="A16" s="158" t="s">
        <v>53</v>
      </c>
      <c r="B16" s="159"/>
      <c r="C16" s="159"/>
      <c r="D16" s="159"/>
      <c r="E16" s="159"/>
      <c r="F16" s="159"/>
      <c r="G16" s="159"/>
      <c r="H16" s="160"/>
      <c r="I16" s="160"/>
      <c r="J16" s="65"/>
      <c r="K16" s="71"/>
      <c r="L16" s="104"/>
      <c r="N16" s="283"/>
      <c r="P16" s="248"/>
      <c r="S16" s="244"/>
      <c r="Z16"/>
      <c r="AA16"/>
    </row>
    <row r="17" spans="1:27" ht="15" customHeight="1">
      <c r="A17" s="161"/>
      <c r="B17" s="162"/>
      <c r="C17" s="162"/>
      <c r="D17" s="162"/>
      <c r="E17" s="162"/>
      <c r="F17" s="162"/>
      <c r="G17" s="162"/>
      <c r="H17" s="171"/>
      <c r="I17" s="185">
        <v>0</v>
      </c>
      <c r="J17" s="181"/>
      <c r="K17" s="71"/>
      <c r="L17" s="104"/>
      <c r="M17" s="258"/>
      <c r="N17" s="259"/>
      <c r="O17" s="245"/>
      <c r="P17" s="260"/>
      <c r="Q17" s="245"/>
      <c r="R17" s="245"/>
      <c r="S17" s="245"/>
      <c r="Z17"/>
      <c r="AA17"/>
    </row>
    <row r="18" spans="1:27" ht="15" customHeight="1">
      <c r="A18" s="161"/>
      <c r="B18" s="162"/>
      <c r="C18" s="162"/>
      <c r="D18" s="162"/>
      <c r="E18" s="162"/>
      <c r="F18" s="162"/>
      <c r="G18" s="162"/>
      <c r="H18" s="171"/>
      <c r="I18" s="185">
        <v>0</v>
      </c>
      <c r="J18" s="181"/>
      <c r="K18" s="71"/>
      <c r="L18" s="104"/>
      <c r="M18" s="261"/>
      <c r="N18" s="262"/>
      <c r="O18" s="262"/>
      <c r="P18" s="246"/>
      <c r="Q18" s="246"/>
      <c r="R18" s="246"/>
      <c r="S18" s="246"/>
      <c r="Z18"/>
      <c r="AA18"/>
    </row>
    <row r="19" spans="1:27" ht="15" customHeight="1">
      <c r="A19" s="161"/>
      <c r="B19" s="162"/>
      <c r="C19" s="162"/>
      <c r="D19" s="162"/>
      <c r="E19" s="162"/>
      <c r="F19" s="162"/>
      <c r="G19" s="162"/>
      <c r="H19" s="171"/>
      <c r="I19" s="185">
        <v>0</v>
      </c>
      <c r="J19" s="182">
        <f>SUM(I17:I19)</f>
        <v>0</v>
      </c>
      <c r="K19" s="71"/>
      <c r="L19" s="104"/>
      <c r="M19" s="263"/>
      <c r="N19" s="262"/>
      <c r="O19" s="262"/>
      <c r="P19" s="246"/>
      <c r="Q19" s="246"/>
      <c r="R19" s="246"/>
      <c r="S19" s="247"/>
      <c r="Z19"/>
      <c r="AA19"/>
    </row>
    <row r="20" spans="1:27" ht="15" customHeight="1">
      <c r="A20" s="163" t="s">
        <v>54</v>
      </c>
      <c r="B20" s="164"/>
      <c r="C20" s="164"/>
      <c r="D20" s="164"/>
      <c r="E20" s="164"/>
      <c r="F20" s="164"/>
      <c r="G20" s="164"/>
      <c r="H20" s="165"/>
      <c r="I20" s="186"/>
      <c r="J20" s="181"/>
      <c r="K20" s="71"/>
      <c r="L20" s="104"/>
      <c r="M20" s="263"/>
      <c r="N20" s="262"/>
      <c r="O20" s="262"/>
      <c r="P20" s="247"/>
      <c r="Q20" s="246"/>
      <c r="R20" s="246"/>
      <c r="S20" s="247"/>
      <c r="Z20"/>
      <c r="AA20"/>
    </row>
    <row r="21" spans="1:27" ht="15" customHeight="1">
      <c r="A21" s="166"/>
      <c r="B21" s="167"/>
      <c r="C21" s="167"/>
      <c r="D21" s="167"/>
      <c r="E21" s="167"/>
      <c r="F21" s="167"/>
      <c r="G21" s="167"/>
      <c r="H21" s="172"/>
      <c r="I21" s="185">
        <v>0</v>
      </c>
      <c r="J21" s="181"/>
      <c r="K21" s="71"/>
      <c r="L21" s="104"/>
      <c r="M21" s="263"/>
      <c r="N21" s="262"/>
      <c r="O21" s="262"/>
      <c r="P21" s="247"/>
      <c r="Q21" s="246"/>
      <c r="R21" s="246"/>
      <c r="S21" s="247"/>
      <c r="Z21"/>
      <c r="AA21"/>
    </row>
    <row r="22" spans="1:27" ht="15" customHeight="1">
      <c r="A22" s="166"/>
      <c r="B22" s="167"/>
      <c r="C22" s="167"/>
      <c r="D22" s="167"/>
      <c r="E22" s="167"/>
      <c r="F22" s="167"/>
      <c r="G22" s="167"/>
      <c r="H22" s="172"/>
      <c r="I22" s="185">
        <v>0</v>
      </c>
      <c r="J22" s="181"/>
      <c r="K22" s="71"/>
      <c r="L22" s="104"/>
      <c r="M22" s="263"/>
      <c r="N22" s="262"/>
      <c r="O22" s="262"/>
      <c r="P22" s="247"/>
      <c r="Q22" s="246"/>
      <c r="R22" s="246"/>
      <c r="S22" s="247"/>
      <c r="Z22"/>
      <c r="AA22"/>
    </row>
    <row r="23" spans="1:27" ht="15" customHeight="1">
      <c r="A23" s="166"/>
      <c r="B23" s="167"/>
      <c r="C23" s="167"/>
      <c r="D23" s="167"/>
      <c r="E23" s="167"/>
      <c r="F23" s="167"/>
      <c r="G23" s="167"/>
      <c r="H23" s="172"/>
      <c r="I23" s="185">
        <v>0</v>
      </c>
      <c r="J23" s="181"/>
      <c r="K23" s="71"/>
      <c r="L23" s="104"/>
      <c r="M23" s="263"/>
      <c r="N23" s="262"/>
      <c r="O23" s="262"/>
      <c r="P23" s="247"/>
      <c r="Q23" s="246"/>
      <c r="R23" s="246"/>
      <c r="S23" s="247"/>
      <c r="Z23"/>
      <c r="AA23"/>
    </row>
    <row r="24" spans="1:27" ht="15" customHeight="1">
      <c r="A24" s="166"/>
      <c r="B24" s="167"/>
      <c r="C24" s="167"/>
      <c r="D24" s="167"/>
      <c r="E24" s="167"/>
      <c r="F24" s="167"/>
      <c r="G24" s="167"/>
      <c r="H24" s="172"/>
      <c r="I24" s="185">
        <v>0</v>
      </c>
      <c r="J24" s="181"/>
      <c r="K24" s="71"/>
      <c r="L24" s="104"/>
      <c r="M24" s="263"/>
      <c r="N24" s="262"/>
      <c r="O24" s="262"/>
      <c r="P24" s="247"/>
      <c r="Q24" s="246"/>
      <c r="R24" s="246"/>
      <c r="S24" s="247"/>
      <c r="Z24"/>
      <c r="AA24"/>
    </row>
    <row r="25" spans="1:27" ht="15" customHeight="1">
      <c r="A25" s="166"/>
      <c r="B25" s="167"/>
      <c r="C25" s="167"/>
      <c r="D25" s="167"/>
      <c r="E25" s="167"/>
      <c r="F25" s="167"/>
      <c r="G25" s="167"/>
      <c r="H25" s="172"/>
      <c r="I25" s="185">
        <v>0</v>
      </c>
      <c r="J25" s="181"/>
      <c r="K25" s="71"/>
      <c r="L25" s="104"/>
      <c r="M25" s="263"/>
      <c r="N25" s="262"/>
      <c r="O25" s="262"/>
      <c r="P25" s="247"/>
      <c r="Q25" s="246"/>
      <c r="R25" s="246"/>
      <c r="S25" s="247"/>
      <c r="Z25"/>
      <c r="AA25"/>
    </row>
    <row r="26" spans="1:27" ht="15" customHeight="1">
      <c r="A26" s="166"/>
      <c r="B26" s="167"/>
      <c r="C26" s="167"/>
      <c r="D26" s="167"/>
      <c r="E26" s="167"/>
      <c r="F26" s="167"/>
      <c r="G26" s="167"/>
      <c r="H26" s="172"/>
      <c r="I26" s="185">
        <v>0</v>
      </c>
      <c r="J26" s="182">
        <f>SUM(I21:I26)</f>
        <v>0</v>
      </c>
      <c r="K26" s="71"/>
      <c r="L26" s="104"/>
      <c r="M26" s="263"/>
      <c r="N26" s="262"/>
      <c r="O26" s="262"/>
      <c r="P26" s="247"/>
      <c r="Q26" s="246"/>
      <c r="R26" s="246"/>
      <c r="S26" s="247"/>
      <c r="Z26"/>
      <c r="AA26"/>
    </row>
    <row r="27" spans="1:27" ht="15" customHeight="1">
      <c r="A27" s="163" t="s">
        <v>55</v>
      </c>
      <c r="B27" s="164"/>
      <c r="C27" s="164"/>
      <c r="D27" s="164"/>
      <c r="E27" s="164"/>
      <c r="F27" s="164"/>
      <c r="G27" s="164"/>
      <c r="H27" s="165"/>
      <c r="I27" s="186"/>
      <c r="J27" s="181"/>
      <c r="K27" s="71"/>
      <c r="L27" s="104"/>
      <c r="M27" s="263"/>
      <c r="N27" s="262"/>
      <c r="O27" s="262"/>
      <c r="P27" s="247"/>
      <c r="Q27" s="246"/>
      <c r="R27" s="246"/>
      <c r="S27" s="247"/>
      <c r="Z27"/>
      <c r="AA27"/>
    </row>
    <row r="28" spans="1:27" ht="15" customHeight="1">
      <c r="A28" s="166"/>
      <c r="B28" s="167"/>
      <c r="C28" s="167"/>
      <c r="D28" s="167"/>
      <c r="E28" s="167"/>
      <c r="F28" s="167"/>
      <c r="G28" s="167"/>
      <c r="H28" s="172"/>
      <c r="I28" s="185">
        <v>0</v>
      </c>
      <c r="J28" s="181"/>
      <c r="K28" s="71"/>
      <c r="L28" s="104"/>
      <c r="M28" s="263"/>
      <c r="N28" s="262"/>
      <c r="O28" s="262"/>
      <c r="P28" s="247"/>
      <c r="Q28" s="246"/>
      <c r="R28" s="246"/>
      <c r="S28" s="247"/>
      <c r="Z28"/>
      <c r="AA28"/>
    </row>
    <row r="29" spans="1:27" ht="15" customHeight="1">
      <c r="A29" s="166"/>
      <c r="B29" s="167"/>
      <c r="C29" s="167"/>
      <c r="D29" s="167"/>
      <c r="E29" s="167"/>
      <c r="F29" s="167"/>
      <c r="G29" s="167"/>
      <c r="H29" s="172"/>
      <c r="I29" s="185">
        <v>0</v>
      </c>
      <c r="J29" s="181"/>
      <c r="K29" s="71"/>
      <c r="L29" s="104"/>
      <c r="M29" s="264" t="s">
        <v>110</v>
      </c>
      <c r="N29" s="205"/>
      <c r="O29" s="3"/>
      <c r="P29" s="3"/>
      <c r="Q29" s="3"/>
    </row>
    <row r="30" spans="1:27" ht="15" customHeight="1">
      <c r="A30" s="166"/>
      <c r="B30" s="167"/>
      <c r="C30" s="167"/>
      <c r="D30" s="167"/>
      <c r="E30" s="167"/>
      <c r="F30" s="167"/>
      <c r="G30" s="167"/>
      <c r="H30" s="172"/>
      <c r="I30" s="185">
        <v>0</v>
      </c>
      <c r="J30" s="181"/>
      <c r="K30" s="71"/>
      <c r="L30" s="104"/>
      <c r="M30" s="100" t="s">
        <v>78</v>
      </c>
      <c r="N30" s="3"/>
      <c r="O30" s="3"/>
      <c r="P30" s="3"/>
      <c r="Q30" s="3"/>
    </row>
    <row r="31" spans="1:27" ht="15" customHeight="1" thickBot="1">
      <c r="A31" s="166"/>
      <c r="B31" s="167"/>
      <c r="C31" s="167"/>
      <c r="D31" s="167"/>
      <c r="E31" s="167"/>
      <c r="F31" s="167"/>
      <c r="G31" s="167"/>
      <c r="H31" s="172"/>
      <c r="I31" s="185">
        <v>0</v>
      </c>
      <c r="J31" s="183">
        <f>SUM(I28:I31)</f>
        <v>0</v>
      </c>
      <c r="K31" s="71"/>
      <c r="L31" s="104"/>
      <c r="M31" s="102" t="s">
        <v>87</v>
      </c>
      <c r="N31" s="221"/>
      <c r="O31" s="221"/>
      <c r="P31" s="221"/>
      <c r="Q31" s="218"/>
    </row>
    <row r="32" spans="1:27" ht="15" customHeight="1">
      <c r="A32" s="168" t="s">
        <v>56</v>
      </c>
      <c r="B32" s="169"/>
      <c r="C32" s="169"/>
      <c r="D32" s="169"/>
      <c r="E32" s="169"/>
      <c r="F32" s="169"/>
      <c r="G32" s="169"/>
      <c r="H32" s="170"/>
      <c r="I32" s="186"/>
      <c r="J32" s="181"/>
      <c r="K32" s="71"/>
      <c r="L32" s="104"/>
      <c r="M32" s="209"/>
      <c r="N32" s="210"/>
      <c r="O32" s="224" t="s">
        <v>80</v>
      </c>
      <c r="P32" s="225"/>
      <c r="Q32" s="224" t="s">
        <v>106</v>
      </c>
      <c r="R32" s="211"/>
      <c r="U32" s="3"/>
    </row>
    <row r="33" spans="1:25" ht="15" customHeight="1">
      <c r="A33" s="166"/>
      <c r="B33" s="167"/>
      <c r="C33" s="167"/>
      <c r="D33" s="167"/>
      <c r="E33" s="167"/>
      <c r="F33" s="167"/>
      <c r="G33" s="167"/>
      <c r="H33" s="172"/>
      <c r="I33" s="185"/>
      <c r="J33" s="181"/>
      <c r="K33" s="71"/>
      <c r="L33" s="104"/>
      <c r="M33" s="212" t="s">
        <v>81</v>
      </c>
      <c r="N33" s="213"/>
      <c r="O33" s="219" t="s">
        <v>82</v>
      </c>
      <c r="P33" s="220" t="s">
        <v>83</v>
      </c>
      <c r="Q33" s="219" t="s">
        <v>82</v>
      </c>
      <c r="R33" s="226" t="s">
        <v>83</v>
      </c>
      <c r="U33" s="3"/>
    </row>
    <row r="34" spans="1:25" ht="15" customHeight="1">
      <c r="A34" s="166"/>
      <c r="B34" s="167"/>
      <c r="C34" s="167"/>
      <c r="D34" s="167"/>
      <c r="E34" s="167"/>
      <c r="F34" s="167"/>
      <c r="G34" s="167"/>
      <c r="H34" s="172"/>
      <c r="I34" s="185"/>
      <c r="J34" s="181"/>
      <c r="K34" s="71"/>
      <c r="L34" s="104"/>
      <c r="M34" s="214" t="s">
        <v>84</v>
      </c>
      <c r="N34" s="215"/>
      <c r="O34" s="222">
        <v>6031</v>
      </c>
      <c r="P34" s="223">
        <v>1777</v>
      </c>
      <c r="Q34" s="265">
        <v>6031</v>
      </c>
      <c r="R34" s="266">
        <v>1732</v>
      </c>
      <c r="U34" s="3"/>
    </row>
    <row r="35" spans="1:25" ht="15" customHeight="1">
      <c r="A35" s="166"/>
      <c r="B35" s="167"/>
      <c r="C35" s="167"/>
      <c r="D35" s="167"/>
      <c r="E35" s="167"/>
      <c r="F35" s="167"/>
      <c r="G35" s="167"/>
      <c r="H35" s="172"/>
      <c r="I35" s="185"/>
      <c r="J35" s="181"/>
      <c r="K35" s="71"/>
      <c r="L35" s="104"/>
      <c r="M35" s="214" t="s">
        <v>85</v>
      </c>
      <c r="N35" s="215"/>
      <c r="O35" s="222">
        <v>187</v>
      </c>
      <c r="P35" s="223"/>
      <c r="Q35" s="265">
        <v>187</v>
      </c>
      <c r="R35" s="266"/>
      <c r="U35" s="3"/>
    </row>
    <row r="36" spans="1:25" ht="15" customHeight="1">
      <c r="A36" s="166"/>
      <c r="B36" s="167"/>
      <c r="C36" s="167"/>
      <c r="D36" s="167"/>
      <c r="E36" s="167"/>
      <c r="F36" s="167"/>
      <c r="G36" s="167"/>
      <c r="H36" s="172"/>
      <c r="I36" s="185"/>
      <c r="J36" s="181"/>
      <c r="K36" s="71"/>
      <c r="L36" s="104"/>
      <c r="M36" s="214" t="s">
        <v>107</v>
      </c>
      <c r="N36" s="215"/>
      <c r="O36" s="222">
        <v>38</v>
      </c>
      <c r="P36" s="223">
        <v>10.85</v>
      </c>
      <c r="Q36" s="222">
        <v>38</v>
      </c>
      <c r="R36" s="268">
        <v>10.85</v>
      </c>
      <c r="U36" s="3"/>
    </row>
    <row r="37" spans="1:25" ht="15" customHeight="1">
      <c r="A37" s="166"/>
      <c r="B37" s="167"/>
      <c r="C37" s="167"/>
      <c r="D37" s="167"/>
      <c r="E37" s="167"/>
      <c r="F37" s="167"/>
      <c r="G37" s="167"/>
      <c r="H37" s="172"/>
      <c r="I37" s="185"/>
      <c r="J37" s="181"/>
      <c r="K37" s="3"/>
      <c r="L37" s="4"/>
      <c r="M37" s="214" t="s">
        <v>108</v>
      </c>
      <c r="N37" s="215"/>
      <c r="O37" s="222">
        <v>86</v>
      </c>
      <c r="P37" s="223">
        <v>86</v>
      </c>
      <c r="Q37" s="222">
        <v>86</v>
      </c>
      <c r="R37" s="268">
        <v>86</v>
      </c>
      <c r="U37" s="3"/>
    </row>
    <row r="38" spans="1:25" ht="15" customHeight="1" thickBot="1">
      <c r="A38" s="166"/>
      <c r="B38" s="167"/>
      <c r="C38" s="167"/>
      <c r="D38" s="167"/>
      <c r="E38" s="167"/>
      <c r="F38" s="167"/>
      <c r="G38" s="167"/>
      <c r="H38" s="172"/>
      <c r="I38" s="185"/>
      <c r="J38" s="181"/>
      <c r="K38" s="3"/>
      <c r="L38" s="4"/>
      <c r="M38" s="216" t="s">
        <v>86</v>
      </c>
      <c r="N38" s="217"/>
      <c r="O38" s="227">
        <f>SUM(O34:O37)</f>
        <v>6342</v>
      </c>
      <c r="P38" s="228">
        <f>SUM(P34:P37)</f>
        <v>1873.85</v>
      </c>
      <c r="Q38" s="270">
        <f>SUM(Q34:Q37)</f>
        <v>6342</v>
      </c>
      <c r="R38" s="271">
        <f>SUM(R34:R37)</f>
        <v>1828.85</v>
      </c>
      <c r="U38" s="3"/>
    </row>
    <row r="39" spans="1:25" ht="15" customHeight="1">
      <c r="A39" s="166"/>
      <c r="B39" s="167"/>
      <c r="C39" s="167"/>
      <c r="D39" s="167"/>
      <c r="E39" s="167"/>
      <c r="F39" s="167"/>
      <c r="G39" s="167"/>
      <c r="H39" s="172"/>
      <c r="I39" s="185"/>
      <c r="J39" s="183">
        <f>SUM(I33:I39)</f>
        <v>0</v>
      </c>
      <c r="K39" s="3"/>
      <c r="L39" s="4"/>
      <c r="N39" s="101"/>
      <c r="O39" s="101"/>
      <c r="P39" s="101"/>
      <c r="Q39" s="101"/>
      <c r="R39" s="3"/>
      <c r="T39" s="3"/>
      <c r="U39" s="3"/>
    </row>
    <row r="40" spans="1:25" ht="15" customHeight="1">
      <c r="A40" s="163" t="s">
        <v>57</v>
      </c>
      <c r="B40" s="164"/>
      <c r="C40" s="164"/>
      <c r="D40" s="164"/>
      <c r="E40" s="164"/>
      <c r="F40" s="164"/>
      <c r="G40" s="164"/>
      <c r="H40" s="165"/>
      <c r="I40" s="186"/>
      <c r="J40" s="184"/>
      <c r="K40" s="3"/>
      <c r="L40" s="4"/>
      <c r="M40" s="272" t="s">
        <v>109</v>
      </c>
      <c r="N40" s="273"/>
      <c r="O40" s="274"/>
      <c r="P40" s="275"/>
      <c r="Q40" s="3"/>
      <c r="T40" s="3"/>
      <c r="U40" s="3"/>
    </row>
    <row r="41" spans="1:25" ht="15" customHeight="1">
      <c r="A41" s="166"/>
      <c r="B41" s="167"/>
      <c r="C41" s="167"/>
      <c r="D41" s="167"/>
      <c r="E41" s="167"/>
      <c r="F41" s="167"/>
      <c r="G41" s="167"/>
      <c r="H41" s="172"/>
      <c r="I41" s="185"/>
      <c r="J41" s="181"/>
      <c r="K41" s="3"/>
      <c r="L41" s="4"/>
      <c r="M41" s="276" t="s">
        <v>50</v>
      </c>
      <c r="N41" s="277"/>
      <c r="O41" s="274"/>
      <c r="P41" s="276" t="s">
        <v>51</v>
      </c>
      <c r="Q41" s="278"/>
      <c r="T41" s="3"/>
      <c r="U41" s="3"/>
    </row>
    <row r="42" spans="1:25" ht="15" customHeight="1">
      <c r="A42" s="166"/>
      <c r="B42" s="167"/>
      <c r="C42" s="167"/>
      <c r="D42" s="167"/>
      <c r="E42" s="167"/>
      <c r="F42" s="167"/>
      <c r="G42" s="167"/>
      <c r="H42" s="172"/>
      <c r="I42" s="185"/>
      <c r="J42" s="181"/>
      <c r="K42" s="3"/>
      <c r="L42" s="4"/>
      <c r="M42" s="279" t="s">
        <v>66</v>
      </c>
      <c r="N42" s="280">
        <v>0.55500000000000005</v>
      </c>
      <c r="P42" s="279" t="s">
        <v>52</v>
      </c>
      <c r="Q42" s="281">
        <v>0.76500000000000001</v>
      </c>
      <c r="T42" s="3"/>
      <c r="U42" s="3"/>
    </row>
    <row r="43" spans="1:25" ht="15" customHeight="1">
      <c r="A43" s="166"/>
      <c r="B43" s="167"/>
      <c r="C43" s="167"/>
      <c r="D43" s="167"/>
      <c r="E43" s="167"/>
      <c r="F43" s="167"/>
      <c r="G43" s="167"/>
      <c r="H43" s="172"/>
      <c r="I43" s="185"/>
      <c r="J43" s="183">
        <f>SUM(I41:I43)</f>
        <v>0</v>
      </c>
      <c r="K43" s="3"/>
      <c r="L43" s="4"/>
      <c r="M43" s="269"/>
      <c r="N43" s="269"/>
      <c r="O43" s="269"/>
      <c r="P43" s="282"/>
      <c r="Q43" s="282"/>
      <c r="T43" s="3"/>
      <c r="U43" s="3"/>
    </row>
    <row r="44" spans="1:25" ht="15" customHeight="1">
      <c r="A44" s="89" t="s">
        <v>76</v>
      </c>
      <c r="B44" s="90"/>
      <c r="C44" s="90"/>
      <c r="D44" s="86" t="s">
        <v>60</v>
      </c>
      <c r="E44" s="87" t="s">
        <v>61</v>
      </c>
      <c r="F44" s="88" t="s">
        <v>62</v>
      </c>
      <c r="G44" s="90"/>
      <c r="H44" s="90"/>
      <c r="I44" s="176"/>
      <c r="J44" s="65"/>
      <c r="K44" s="71"/>
      <c r="L44" s="104"/>
      <c r="M44" s="272" t="s">
        <v>112</v>
      </c>
      <c r="R44" s="282"/>
      <c r="T44" s="3"/>
      <c r="U44" s="3"/>
    </row>
    <row r="45" spans="1:25" ht="15" customHeight="1">
      <c r="A45" s="81" t="s">
        <v>58</v>
      </c>
      <c r="B45" s="82"/>
      <c r="C45" s="82"/>
      <c r="D45" s="285">
        <f>O38*105%</f>
        <v>6659.1</v>
      </c>
      <c r="E45" s="237"/>
      <c r="F45" s="238"/>
      <c r="G45" s="83"/>
      <c r="H45" s="92"/>
      <c r="I45" s="177">
        <f>D45*E45*F45</f>
        <v>0</v>
      </c>
      <c r="J45" s="65"/>
      <c r="K45" s="71"/>
      <c r="L45" s="104"/>
      <c r="T45" s="3"/>
      <c r="U45" s="3"/>
    </row>
    <row r="46" spans="1:25" ht="15" customHeight="1" thickBot="1">
      <c r="A46" s="81" t="s">
        <v>59</v>
      </c>
      <c r="B46" s="84"/>
      <c r="C46" s="84"/>
      <c r="D46" s="285">
        <f>P38*105%</f>
        <v>1967.5425</v>
      </c>
      <c r="E46" s="237"/>
      <c r="F46" s="238"/>
      <c r="G46" s="83"/>
      <c r="H46" s="85"/>
      <c r="I46" s="177">
        <f>D46*E46*F46</f>
        <v>0</v>
      </c>
      <c r="J46" s="64">
        <f>SUM(I45:I46)</f>
        <v>0</v>
      </c>
      <c r="K46" s="71"/>
      <c r="L46" s="104"/>
    </row>
    <row r="47" spans="1:25" ht="15" customHeight="1" thickBot="1">
      <c r="A47" s="108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4"/>
    </row>
    <row r="48" spans="1:25" ht="15" customHeight="1">
      <c r="A48" s="145"/>
      <c r="B48" s="293" t="s">
        <v>77</v>
      </c>
      <c r="C48" s="293"/>
      <c r="D48" s="293"/>
      <c r="E48" s="293"/>
      <c r="F48" s="293"/>
      <c r="G48" s="293"/>
      <c r="H48" s="293"/>
      <c r="I48" s="239"/>
      <c r="J48" s="69"/>
      <c r="K48" s="71"/>
      <c r="L48" s="104"/>
      <c r="M48" s="282"/>
      <c r="N48" s="282"/>
      <c r="O48" s="282"/>
      <c r="S48" s="282"/>
      <c r="V48" s="269"/>
      <c r="W48" s="269"/>
      <c r="X48" s="269"/>
      <c r="Y48" s="269"/>
    </row>
    <row r="49" spans="1:25" ht="15" customHeight="1" thickBot="1">
      <c r="A49" s="145"/>
      <c r="B49" s="293" t="s">
        <v>77</v>
      </c>
      <c r="C49" s="293"/>
      <c r="D49" s="293"/>
      <c r="E49" s="293"/>
      <c r="F49" s="293"/>
      <c r="G49" s="293"/>
      <c r="H49" s="293"/>
      <c r="I49" s="239"/>
      <c r="J49" s="69"/>
      <c r="K49" s="71"/>
      <c r="L49" s="104"/>
    </row>
    <row r="50" spans="1:25" ht="15" customHeight="1" thickBot="1">
      <c r="A50" s="108" t="s">
        <v>14</v>
      </c>
      <c r="B50" s="109"/>
      <c r="C50" s="9"/>
      <c r="D50" s="9"/>
      <c r="E50" s="9"/>
      <c r="F50" s="9"/>
      <c r="G50" s="9"/>
      <c r="H50" s="11"/>
      <c r="I50" s="48"/>
      <c r="J50" s="193">
        <f>J47+I48+I49</f>
        <v>0</v>
      </c>
      <c r="K50" s="71"/>
      <c r="L50" s="104"/>
      <c r="R50" s="282"/>
      <c r="U50" s="282"/>
      <c r="Y50" s="269"/>
    </row>
    <row r="51" spans="1:25" ht="15" customHeight="1">
      <c r="A51" s="145"/>
      <c r="B51" s="294" t="s">
        <v>12</v>
      </c>
      <c r="C51" s="295"/>
      <c r="D51" s="295"/>
      <c r="E51" s="295"/>
      <c r="F51" s="295"/>
      <c r="G51" s="295"/>
      <c r="H51" s="295"/>
      <c r="I51" s="239"/>
      <c r="J51" s="69"/>
      <c r="K51" s="71"/>
      <c r="L51" s="104"/>
      <c r="T51" s="282"/>
      <c r="Y51" s="267"/>
    </row>
    <row r="52" spans="1:25" ht="15" customHeight="1" thickBot="1">
      <c r="A52" s="145"/>
      <c r="B52" s="294" t="s">
        <v>12</v>
      </c>
      <c r="C52" s="295"/>
      <c r="D52" s="295"/>
      <c r="E52" s="295"/>
      <c r="F52" s="295"/>
      <c r="G52" s="295"/>
      <c r="H52" s="295"/>
      <c r="I52" s="239"/>
      <c r="J52" s="69"/>
      <c r="K52" s="71"/>
      <c r="L52" s="104"/>
      <c r="Y52" s="269"/>
    </row>
    <row r="53" spans="1:25" ht="15" customHeight="1" thickBot="1">
      <c r="A53" s="108" t="s">
        <v>15</v>
      </c>
      <c r="B53" s="109"/>
      <c r="C53" s="9"/>
      <c r="D53" s="9"/>
      <c r="E53" s="9"/>
      <c r="F53" s="9"/>
      <c r="G53" s="9"/>
      <c r="H53" s="11"/>
      <c r="I53" s="48"/>
      <c r="J53" s="194">
        <f>J50+I51+I52</f>
        <v>0</v>
      </c>
      <c r="K53" s="71"/>
      <c r="L53" s="104"/>
    </row>
    <row r="54" spans="1:25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80">
        <f>J47-J46-J43</f>
        <v>0</v>
      </c>
      <c r="J54" s="69"/>
      <c r="K54" s="208" t="s">
        <v>79</v>
      </c>
      <c r="L54" s="104"/>
      <c r="S54" s="282"/>
    </row>
    <row r="55" spans="1:25" ht="15" customHeight="1" thickBot="1">
      <c r="A55" s="8"/>
      <c r="B55" s="58" t="s">
        <v>47</v>
      </c>
      <c r="C55" s="229">
        <v>0.55500000000000005</v>
      </c>
      <c r="D55" s="230"/>
      <c r="E55" s="59"/>
      <c r="F55" s="59"/>
      <c r="G55" s="59"/>
      <c r="H55" s="60"/>
      <c r="I55" s="68">
        <f>I54*C55</f>
        <v>0</v>
      </c>
      <c r="J55" s="69"/>
      <c r="K55" s="71"/>
      <c r="L55" s="104"/>
      <c r="M55" s="269"/>
      <c r="N55" s="249"/>
      <c r="P55" s="282"/>
      <c r="Q55" s="282"/>
    </row>
    <row r="56" spans="1:25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4"/>
      <c r="M56" s="269"/>
      <c r="N56" s="269"/>
    </row>
    <row r="57" spans="1:25" ht="15" customHeight="1">
      <c r="M57" s="282"/>
      <c r="N57" s="282"/>
    </row>
    <row r="58" spans="1:25" ht="15" customHeight="1"/>
    <row r="59" spans="1:25" ht="15" customHeight="1"/>
    <row r="62" spans="1:25">
      <c r="V62" s="282"/>
      <c r="W62" s="282"/>
      <c r="X62" s="282"/>
    </row>
    <row r="63" spans="1:25" ht="34.5" customHeight="1">
      <c r="T63" s="282"/>
      <c r="U63" s="282"/>
      <c r="Y63" s="282"/>
    </row>
    <row r="64" spans="1:25" ht="33" customHeight="1"/>
    <row r="65" spans="13:14" ht="22.5" customHeight="1"/>
    <row r="66" spans="13:14" ht="12.75">
      <c r="M66" s="249"/>
      <c r="N66" s="249"/>
    </row>
    <row r="67" spans="13:14" ht="12.75">
      <c r="M67" s="249"/>
      <c r="N67" s="249"/>
    </row>
  </sheetData>
  <customSheetViews>
    <customSheetView guid="{1FD2D889-0D29-48EF-A4E5-0C512139A912}" scale="75" showPageBreaks="1" fitToPage="1" printArea="1" hiddenRows="1" hiddenColumns="1" showRuler="0" topLeftCell="B1">
      <pane ySplit="3" topLeftCell="A4" activePane="bottomLeft" state="frozenSplit"/>
      <selection pane="bottomLeft" activeCell="G25" sqref="G25"/>
      <colBreaks count="1" manualBreakCount="1">
        <brk id="11" max="1048575" man="1"/>
      </colBreaks>
      <pageMargins left="0.48" right="0.46" top="0.31" bottom="0.33" header="0.32" footer="0.34"/>
      <printOptions gridLines="1"/>
      <pageSetup scale="65" orientation="landscape" horizontalDpi="4294967292" verticalDpi="4294967292" r:id="rId1"/>
      <headerFooter alignWithMargins="0"/>
    </customSheetView>
  </customSheetViews>
  <mergeCells count="10">
    <mergeCell ref="M1:R1"/>
    <mergeCell ref="A56:I56"/>
    <mergeCell ref="B48:H48"/>
    <mergeCell ref="B51:H51"/>
    <mergeCell ref="A2:G3"/>
    <mergeCell ref="H4:J4"/>
    <mergeCell ref="A4:G4"/>
    <mergeCell ref="B49:H49"/>
    <mergeCell ref="B52:H52"/>
    <mergeCell ref="M9:N10"/>
  </mergeCells>
  <phoneticPr fontId="0" type="noConversion"/>
  <hyperlinks>
    <hyperlink ref="O15" r:id="rId2" xr:uid="{00000000-0004-0000-0000-000000000000}"/>
    <hyperlink ref="M30" r:id="rId3" xr:uid="{00000000-0004-0000-0000-000001000000}"/>
    <hyperlink ref="M8" r:id="rId4" xr:uid="{00000000-0004-0000-0000-000002000000}"/>
    <hyperlink ref="T7" r:id="rId5" xr:uid="{2AD2514A-1E5C-492C-AF24-E90E4AD576EC}"/>
  </hyperlinks>
  <printOptions gridLines="1"/>
  <pageMargins left="0.48" right="0.46" top="0.31" bottom="0.33" header="0.32" footer="0.34"/>
  <pageSetup scale="67" orientation="portrait" horizontalDpi="4294967292" verticalDpi="4294967292" r:id="rId6"/>
  <headerFooter alignWithMargins="0"/>
  <colBreaks count="1" manualBreakCount="1">
    <brk id="10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Y69"/>
  <sheetViews>
    <sheetView workbookViewId="0">
      <selection activeCell="M36" sqref="M36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1.140625" style="3" customWidth="1"/>
    <col min="5" max="5" width="8.7109375" style="3" customWidth="1"/>
    <col min="6" max="6" width="13.85546875" style="3" customWidth="1"/>
    <col min="7" max="7" width="12" style="3" bestFit="1" customWidth="1"/>
    <col min="8" max="8" width="13.28515625" style="10" bestFit="1" customWidth="1"/>
    <col min="9" max="9" width="12.7109375" style="10" customWidth="1"/>
    <col min="10" max="10" width="11.85546875" style="10" customWidth="1"/>
    <col min="11" max="11" width="7.85546875" style="2" customWidth="1"/>
    <col min="12" max="12" width="7.85546875" style="107" customWidth="1"/>
    <col min="13" max="13" width="19.7109375" customWidth="1"/>
    <col min="14" max="14" width="14" customWidth="1"/>
    <col min="15" max="15" width="11.7109375" customWidth="1"/>
    <col min="16" max="16" width="14.140625" customWidth="1"/>
    <col min="23" max="16384" width="10.85546875" style="3"/>
  </cols>
  <sheetData>
    <row r="1" spans="1:24" ht="26.25" customHeight="1" thickBot="1">
      <c r="A1" s="110" t="s">
        <v>43</v>
      </c>
      <c r="B1" s="233"/>
      <c r="C1" s="111" t="s">
        <v>44</v>
      </c>
      <c r="D1" s="112">
        <f>J47</f>
        <v>0</v>
      </c>
      <c r="E1" s="111" t="s">
        <v>45</v>
      </c>
      <c r="F1" s="112">
        <f>B1-D1</f>
        <v>0</v>
      </c>
      <c r="G1" s="111"/>
      <c r="H1" s="113" t="s">
        <v>46</v>
      </c>
      <c r="I1" s="114">
        <v>1.03</v>
      </c>
      <c r="J1" s="97">
        <f>'Y1'!J1</f>
        <v>199300</v>
      </c>
      <c r="K1" s="66" t="s">
        <v>63</v>
      </c>
      <c r="L1" s="104"/>
      <c r="M1" s="290" t="s">
        <v>94</v>
      </c>
      <c r="N1" s="290"/>
      <c r="O1" s="290"/>
      <c r="P1" s="290"/>
      <c r="Q1" s="290"/>
      <c r="R1" s="290"/>
    </row>
    <row r="2" spans="1:24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5"/>
      <c r="M2"/>
      <c r="N2"/>
      <c r="O2"/>
      <c r="P2"/>
      <c r="Q2"/>
      <c r="R2"/>
      <c r="S2"/>
      <c r="T2"/>
      <c r="U2"/>
      <c r="V2"/>
    </row>
    <row r="3" spans="1:24" s="1" customFormat="1" ht="18.75" thickBot="1">
      <c r="A3" s="299"/>
      <c r="B3" s="300"/>
      <c r="C3" s="300"/>
      <c r="D3" s="300"/>
      <c r="E3" s="300"/>
      <c r="F3" s="300"/>
      <c r="G3" s="301"/>
      <c r="H3" s="117">
        <f>'Y1'!H3+365</f>
        <v>365</v>
      </c>
      <c r="I3" s="116">
        <f>'Y1'!I3+365</f>
        <v>365</v>
      </c>
      <c r="J3" s="115"/>
      <c r="K3" s="67"/>
      <c r="L3" s="105"/>
      <c r="M3" s="243" t="s">
        <v>95</v>
      </c>
      <c r="N3"/>
      <c r="O3"/>
      <c r="P3" s="248"/>
      <c r="Q3" s="249"/>
      <c r="R3"/>
      <c r="S3"/>
      <c r="T3"/>
      <c r="U3"/>
      <c r="V3"/>
    </row>
    <row r="4" spans="1:24" ht="21.75" customHeight="1">
      <c r="A4" s="304" t="s">
        <v>67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4"/>
      <c r="M4" s="250" t="s">
        <v>96</v>
      </c>
      <c r="N4" s="250" t="s">
        <v>97</v>
      </c>
      <c r="O4" s="250" t="s">
        <v>98</v>
      </c>
      <c r="P4" s="250" t="s">
        <v>99</v>
      </c>
    </row>
    <row r="5" spans="1:24" ht="24" customHeight="1">
      <c r="A5" s="98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42" t="s">
        <v>92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3"/>
      <c r="M5" s="251" t="s">
        <v>95</v>
      </c>
      <c r="N5" s="251">
        <v>199300</v>
      </c>
      <c r="O5" s="251">
        <f>N5/12</f>
        <v>16608.333333333332</v>
      </c>
      <c r="P5" s="289">
        <v>42737</v>
      </c>
      <c r="Q5" s="252"/>
    </row>
    <row r="6" spans="1:24" ht="20.100000000000001" customHeight="1">
      <c r="A6" s="147">
        <f>'Y1'!A6</f>
        <v>0</v>
      </c>
      <c r="B6" s="147">
        <f>'Y1'!B6</f>
        <v>0</v>
      </c>
      <c r="C6" s="7">
        <v>12</v>
      </c>
      <c r="D6" s="151">
        <f>E6/12</f>
        <v>0</v>
      </c>
      <c r="E6" s="231"/>
      <c r="F6" s="206">
        <f>'Y1'!F6*'Y2'!$I$1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7">
        <f>'Y1'!K6</f>
        <v>0</v>
      </c>
      <c r="L6" s="106"/>
    </row>
    <row r="7" spans="1:24" ht="20.100000000000001" customHeight="1">
      <c r="A7" s="147">
        <f>'Y1'!A7</f>
        <v>0</v>
      </c>
      <c r="B7" s="147">
        <f>'Y1'!B7</f>
        <v>0</v>
      </c>
      <c r="C7" s="7">
        <v>12</v>
      </c>
      <c r="D7" s="151">
        <f t="shared" ref="D7:D14" si="4">E7/12</f>
        <v>0</v>
      </c>
      <c r="E7" s="231"/>
      <c r="F7" s="206">
        <f>'Y1'!F7*'Y2'!$I$1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7">
        <f>'Y1'!K7</f>
        <v>0</v>
      </c>
      <c r="L7" s="106"/>
      <c r="M7" s="99" t="s">
        <v>88</v>
      </c>
      <c r="R7" s="243" t="s">
        <v>93</v>
      </c>
      <c r="T7" s="79" t="s">
        <v>111</v>
      </c>
    </row>
    <row r="8" spans="1:24" ht="20.100000000000001" customHeight="1">
      <c r="A8" s="147">
        <f>'Y1'!A8</f>
        <v>0</v>
      </c>
      <c r="B8" s="147">
        <f>'Y1'!B8</f>
        <v>0</v>
      </c>
      <c r="C8" s="7">
        <v>12</v>
      </c>
      <c r="D8" s="151">
        <f t="shared" si="4"/>
        <v>0</v>
      </c>
      <c r="E8" s="231"/>
      <c r="F8" s="206">
        <f>'Y1'!F8*'Y2'!$I$1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7">
        <f>'Y1'!K8</f>
        <v>0</v>
      </c>
      <c r="L8" s="106"/>
      <c r="M8" s="79" t="s">
        <v>89</v>
      </c>
    </row>
    <row r="9" spans="1:24" ht="20.100000000000001" customHeight="1">
      <c r="A9" s="148"/>
      <c r="B9" s="147"/>
      <c r="C9" s="7">
        <v>12</v>
      </c>
      <c r="D9" s="151">
        <f t="shared" si="4"/>
        <v>0</v>
      </c>
      <c r="E9" s="231"/>
      <c r="F9" s="206">
        <f>'Y1'!F9*'Y2'!$I$1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7">
        <f>'Y1'!K9</f>
        <v>0</v>
      </c>
      <c r="L9" s="106"/>
      <c r="M9" s="306" t="s">
        <v>100</v>
      </c>
      <c r="N9" s="307"/>
      <c r="O9" s="253" t="s">
        <v>65</v>
      </c>
      <c r="P9" s="253" t="s">
        <v>90</v>
      </c>
    </row>
    <row r="10" spans="1:24" ht="20.100000000000001" customHeight="1">
      <c r="A10" s="148"/>
      <c r="B10" s="147"/>
      <c r="C10" s="7">
        <v>12</v>
      </c>
      <c r="D10" s="151">
        <f t="shared" si="4"/>
        <v>0</v>
      </c>
      <c r="E10" s="231"/>
      <c r="F10" s="206">
        <f>'Y1'!F10*'Y2'!$I$1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7">
        <f>'Y1'!K10</f>
        <v>0</v>
      </c>
      <c r="L10" s="106"/>
      <c r="M10" s="308"/>
      <c r="N10" s="309"/>
      <c r="O10" s="254" t="s">
        <v>64</v>
      </c>
      <c r="P10" s="254" t="s">
        <v>91</v>
      </c>
    </row>
    <row r="11" spans="1:24" ht="20.100000000000001" customHeight="1">
      <c r="A11" s="148"/>
      <c r="B11" s="147"/>
      <c r="C11" s="7">
        <v>12</v>
      </c>
      <c r="D11" s="151">
        <f t="shared" si="4"/>
        <v>0</v>
      </c>
      <c r="E11" s="231"/>
      <c r="F11" s="206">
        <f>'Y1'!F11*'Y2'!$I$1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7">
        <f>'Y1'!K11</f>
        <v>0</v>
      </c>
      <c r="L11" s="106"/>
      <c r="M11" s="255" t="s">
        <v>101</v>
      </c>
      <c r="N11" s="256"/>
      <c r="O11" s="257">
        <v>2436</v>
      </c>
      <c r="P11" s="257">
        <f>O11*1.03</f>
        <v>2509.08</v>
      </c>
    </row>
    <row r="12" spans="1:24" ht="20.100000000000001" customHeight="1">
      <c r="A12" s="148"/>
      <c r="B12" s="147"/>
      <c r="C12" s="7">
        <v>12</v>
      </c>
      <c r="D12" s="151">
        <f t="shared" si="4"/>
        <v>0</v>
      </c>
      <c r="E12" s="231"/>
      <c r="F12" s="206">
        <f>'Y1'!F12*'Y2'!$I$1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7">
        <f>'Y1'!K12</f>
        <v>0</v>
      </c>
      <c r="L12" s="106"/>
      <c r="M12" s="76" t="s">
        <v>102</v>
      </c>
      <c r="N12" s="77"/>
      <c r="O12" s="78">
        <v>2619</v>
      </c>
      <c r="P12" s="78">
        <f>O12*1.03</f>
        <v>2697.57</v>
      </c>
    </row>
    <row r="13" spans="1:24" ht="20.100000000000001" customHeight="1">
      <c r="A13" s="148"/>
      <c r="B13" s="147"/>
      <c r="C13" s="7">
        <v>12</v>
      </c>
      <c r="D13" s="151">
        <f t="shared" si="4"/>
        <v>0</v>
      </c>
      <c r="E13" s="231"/>
      <c r="F13" s="206">
        <f>'Y1'!F13*'Y2'!$I$1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7">
        <f>'Y1'!K13</f>
        <v>0</v>
      </c>
      <c r="L13" s="106"/>
      <c r="M13" s="255" t="s">
        <v>103</v>
      </c>
      <c r="N13" s="256"/>
      <c r="O13" s="257">
        <v>2814</v>
      </c>
      <c r="P13" s="257">
        <f>O13*1.03</f>
        <v>2898.42</v>
      </c>
    </row>
    <row r="14" spans="1:24" ht="20.100000000000001" customHeight="1">
      <c r="A14" s="148"/>
      <c r="B14" s="147"/>
      <c r="C14" s="7">
        <v>12</v>
      </c>
      <c r="D14" s="151">
        <f t="shared" si="4"/>
        <v>0</v>
      </c>
      <c r="E14" s="231"/>
      <c r="F14" s="206">
        <f>'Y1'!F14*'Y2'!$I$1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7">
        <f>'Y1'!K14</f>
        <v>0</v>
      </c>
      <c r="L14" s="106"/>
    </row>
    <row r="15" spans="1:24" ht="20.100000000000001" customHeight="1" thickBot="1">
      <c r="A15" s="153"/>
      <c r="B15" s="154"/>
      <c r="C15" s="154"/>
      <c r="D15" s="154"/>
      <c r="E15" s="154"/>
      <c r="F15" s="155"/>
      <c r="G15" s="155"/>
      <c r="H15" s="156">
        <f>SUM(H6:H14)</f>
        <v>0</v>
      </c>
      <c r="I15" s="96">
        <f>SUM(I6:I14)</f>
        <v>0</v>
      </c>
      <c r="J15" s="95">
        <f>SUM(J6:J14)</f>
        <v>0</v>
      </c>
      <c r="K15" s="71"/>
      <c r="L15" s="104"/>
      <c r="W15"/>
      <c r="X15"/>
    </row>
    <row r="16" spans="1:24" ht="15" customHeight="1">
      <c r="A16" s="158" t="str">
        <f>'Y1'!A16</f>
        <v xml:space="preserve">02 CONSULTING SERVICE:  </v>
      </c>
      <c r="B16" s="159"/>
      <c r="C16" s="159"/>
      <c r="D16" s="159"/>
      <c r="E16" s="159"/>
      <c r="F16" s="159"/>
      <c r="G16" s="159"/>
      <c r="H16" s="160"/>
      <c r="I16" s="152"/>
      <c r="J16" s="65"/>
      <c r="K16" s="71"/>
      <c r="L16" s="104"/>
      <c r="M16" s="243" t="s">
        <v>104</v>
      </c>
      <c r="O16" s="79" t="s">
        <v>105</v>
      </c>
      <c r="W16"/>
      <c r="X16"/>
    </row>
    <row r="17" spans="1:25" ht="15" customHeight="1">
      <c r="A17" s="161">
        <f>'Y1'!A17</f>
        <v>0</v>
      </c>
      <c r="B17" s="162"/>
      <c r="C17" s="162"/>
      <c r="D17" s="162"/>
      <c r="E17" s="162"/>
      <c r="F17" s="162"/>
      <c r="G17" s="162"/>
      <c r="H17" s="171"/>
      <c r="I17" s="178">
        <v>0</v>
      </c>
      <c r="J17" s="65"/>
      <c r="K17" s="71"/>
      <c r="L17" s="104"/>
      <c r="N17" s="283"/>
      <c r="P17" s="248"/>
      <c r="S17" s="244"/>
      <c r="W17"/>
      <c r="X17"/>
    </row>
    <row r="18" spans="1:25" ht="15" customHeight="1">
      <c r="A18" s="161">
        <f>'Y1'!A18</f>
        <v>0</v>
      </c>
      <c r="B18" s="162"/>
      <c r="C18" s="162"/>
      <c r="D18" s="162"/>
      <c r="E18" s="162"/>
      <c r="F18" s="162"/>
      <c r="G18" s="162"/>
      <c r="H18" s="171"/>
      <c r="I18" s="178">
        <v>0</v>
      </c>
      <c r="J18" s="181"/>
      <c r="K18" s="71"/>
      <c r="L18" s="104"/>
      <c r="M18" s="258"/>
      <c r="N18" s="259"/>
      <c r="O18" s="245"/>
      <c r="P18" s="260"/>
      <c r="Q18" s="245"/>
      <c r="R18" s="245"/>
      <c r="S18" s="245"/>
      <c r="W18"/>
      <c r="X18"/>
    </row>
    <row r="19" spans="1:25" ht="15" customHeight="1">
      <c r="A19" s="161">
        <f>'Y1'!A19</f>
        <v>0</v>
      </c>
      <c r="B19" s="162"/>
      <c r="C19" s="162"/>
      <c r="D19" s="162"/>
      <c r="E19" s="162"/>
      <c r="F19" s="162"/>
      <c r="G19" s="162"/>
      <c r="H19" s="171"/>
      <c r="I19" s="178">
        <v>0</v>
      </c>
      <c r="J19" s="182">
        <f>SUM(I17:I19)</f>
        <v>0</v>
      </c>
      <c r="K19" s="71"/>
      <c r="L19" s="104"/>
      <c r="M19" s="261"/>
      <c r="N19" s="262"/>
      <c r="O19" s="262"/>
      <c r="P19" s="246"/>
      <c r="Q19" s="246"/>
      <c r="R19" s="246"/>
      <c r="S19" s="246"/>
      <c r="W19"/>
      <c r="X19"/>
    </row>
    <row r="20" spans="1:25" ht="15" customHeight="1">
      <c r="A20" s="163" t="str">
        <f>'Y1'!A20</f>
        <v>03 OTHER EXPENSES (Facilities/lab fees; publications, etc.)</v>
      </c>
      <c r="B20" s="164"/>
      <c r="C20" s="164"/>
      <c r="D20" s="164"/>
      <c r="E20" s="164"/>
      <c r="F20" s="164"/>
      <c r="G20" s="164"/>
      <c r="H20" s="165"/>
      <c r="I20" s="179"/>
      <c r="J20" s="181"/>
      <c r="K20" s="71"/>
      <c r="L20" s="104"/>
      <c r="M20" s="263"/>
      <c r="N20" s="262"/>
      <c r="O20" s="262"/>
      <c r="P20" s="246"/>
      <c r="Q20" s="246"/>
      <c r="R20" s="246"/>
      <c r="S20" s="247"/>
      <c r="W20"/>
      <c r="X20"/>
    </row>
    <row r="21" spans="1:25" ht="15" customHeight="1">
      <c r="A21" s="166">
        <f>'Y1'!A21</f>
        <v>0</v>
      </c>
      <c r="B21" s="167"/>
      <c r="C21" s="167"/>
      <c r="D21" s="167"/>
      <c r="E21" s="167"/>
      <c r="F21" s="167"/>
      <c r="G21" s="167"/>
      <c r="H21" s="172"/>
      <c r="I21" s="178"/>
      <c r="J21" s="181"/>
      <c r="K21" s="71"/>
      <c r="L21" s="104"/>
      <c r="M21" s="263"/>
      <c r="N21" s="262"/>
      <c r="O21" s="262"/>
      <c r="P21" s="247"/>
      <c r="Q21" s="246"/>
      <c r="R21" s="246"/>
      <c r="S21" s="247"/>
      <c r="W21"/>
      <c r="X21"/>
    </row>
    <row r="22" spans="1:25" ht="15" customHeight="1">
      <c r="A22" s="166">
        <f>'Y1'!A22</f>
        <v>0</v>
      </c>
      <c r="B22" s="167"/>
      <c r="C22" s="167"/>
      <c r="D22" s="167"/>
      <c r="E22" s="167"/>
      <c r="F22" s="167"/>
      <c r="G22" s="167"/>
      <c r="H22" s="172"/>
      <c r="I22" s="178"/>
      <c r="J22" s="181"/>
      <c r="K22" s="71"/>
      <c r="L22" s="104"/>
      <c r="M22" s="263"/>
      <c r="N22" s="262"/>
      <c r="O22" s="262"/>
      <c r="P22" s="247"/>
      <c r="Q22" s="246"/>
      <c r="R22" s="246"/>
      <c r="S22" s="247"/>
      <c r="W22"/>
      <c r="X22"/>
    </row>
    <row r="23" spans="1:25" ht="15" customHeight="1">
      <c r="A23" s="166">
        <f>'Y1'!A23</f>
        <v>0</v>
      </c>
      <c r="B23" s="167"/>
      <c r="C23" s="167"/>
      <c r="D23" s="167"/>
      <c r="E23" s="167"/>
      <c r="F23" s="167"/>
      <c r="G23" s="167"/>
      <c r="H23" s="172"/>
      <c r="I23" s="178"/>
      <c r="J23" s="181"/>
      <c r="K23" s="71"/>
      <c r="L23" s="104"/>
      <c r="M23" s="263"/>
      <c r="N23" s="262"/>
      <c r="O23" s="262"/>
      <c r="P23" s="247"/>
      <c r="Q23" s="246"/>
      <c r="R23" s="246"/>
      <c r="S23" s="247"/>
      <c r="W23"/>
      <c r="X23"/>
    </row>
    <row r="24" spans="1:25" ht="15" customHeight="1">
      <c r="A24" s="166">
        <f>'Y1'!A24</f>
        <v>0</v>
      </c>
      <c r="B24" s="167"/>
      <c r="C24" s="167"/>
      <c r="D24" s="167"/>
      <c r="E24" s="167"/>
      <c r="F24" s="167"/>
      <c r="G24" s="167"/>
      <c r="H24" s="172"/>
      <c r="I24" s="178"/>
      <c r="J24" s="181"/>
      <c r="K24" s="71"/>
      <c r="L24" s="104"/>
      <c r="M24" s="263"/>
      <c r="N24" s="262"/>
      <c r="O24" s="262"/>
      <c r="P24" s="247"/>
      <c r="Q24" s="246"/>
      <c r="R24" s="246"/>
      <c r="S24" s="247"/>
      <c r="W24"/>
      <c r="X24"/>
      <c r="Y24"/>
    </row>
    <row r="25" spans="1:25" ht="15" customHeight="1">
      <c r="A25" s="166">
        <f>'Y1'!A25</f>
        <v>0</v>
      </c>
      <c r="B25" s="167"/>
      <c r="C25" s="167"/>
      <c r="D25" s="167"/>
      <c r="E25" s="167"/>
      <c r="F25" s="167"/>
      <c r="G25" s="167"/>
      <c r="H25" s="172"/>
      <c r="I25" s="178"/>
      <c r="J25" s="181"/>
      <c r="K25" s="71"/>
      <c r="L25" s="104"/>
      <c r="M25" s="263"/>
      <c r="N25" s="262"/>
      <c r="O25" s="262"/>
      <c r="P25" s="247"/>
      <c r="Q25" s="246"/>
      <c r="R25" s="246"/>
      <c r="S25" s="247"/>
      <c r="W25"/>
      <c r="X25"/>
      <c r="Y25"/>
    </row>
    <row r="26" spans="1:25" ht="15" customHeight="1">
      <c r="A26" s="166">
        <f>'Y1'!A26</f>
        <v>0</v>
      </c>
      <c r="B26" s="167"/>
      <c r="C26" s="167"/>
      <c r="D26" s="167"/>
      <c r="E26" s="167"/>
      <c r="F26" s="167"/>
      <c r="G26" s="167"/>
      <c r="H26" s="172"/>
      <c r="I26" s="178"/>
      <c r="J26" s="182">
        <f>SUM(I21:I26)</f>
        <v>0</v>
      </c>
      <c r="K26" s="71"/>
      <c r="L26" s="104"/>
      <c r="M26" s="263"/>
      <c r="N26" s="262"/>
      <c r="O26" s="262"/>
      <c r="P26" s="247"/>
      <c r="Q26" s="246"/>
      <c r="R26" s="246"/>
      <c r="S26" s="247"/>
    </row>
    <row r="27" spans="1:25" ht="15" customHeight="1">
      <c r="A27" s="163" t="str">
        <f>'Y1'!A27</f>
        <v xml:space="preserve">04  TRAVEL: </v>
      </c>
      <c r="B27" s="164"/>
      <c r="C27" s="164"/>
      <c r="D27" s="164"/>
      <c r="E27" s="164"/>
      <c r="F27" s="164"/>
      <c r="G27" s="164"/>
      <c r="H27" s="165"/>
      <c r="I27" s="180"/>
      <c r="J27" s="181"/>
      <c r="K27" s="71"/>
      <c r="L27" s="104"/>
      <c r="M27" s="263"/>
      <c r="N27" s="262"/>
      <c r="O27" s="262"/>
      <c r="P27" s="247"/>
      <c r="Q27" s="246"/>
      <c r="R27" s="246"/>
      <c r="S27" s="247"/>
    </row>
    <row r="28" spans="1:25" ht="15" customHeight="1">
      <c r="A28" s="166">
        <f>'Y1'!A28</f>
        <v>0</v>
      </c>
      <c r="B28" s="167"/>
      <c r="C28" s="167"/>
      <c r="D28" s="167"/>
      <c r="E28" s="167"/>
      <c r="F28" s="167"/>
      <c r="G28" s="167"/>
      <c r="H28" s="172"/>
      <c r="I28" s="178"/>
      <c r="J28" s="181"/>
      <c r="K28" s="71"/>
      <c r="L28" s="104"/>
      <c r="M28" s="263"/>
      <c r="N28" s="262"/>
      <c r="O28" s="262"/>
      <c r="P28" s="247"/>
      <c r="Q28" s="246"/>
      <c r="R28" s="246"/>
      <c r="S28" s="247"/>
    </row>
    <row r="29" spans="1:25" ht="15" customHeight="1">
      <c r="A29" s="166">
        <f>'Y1'!A29</f>
        <v>0</v>
      </c>
      <c r="B29" s="167"/>
      <c r="C29" s="167"/>
      <c r="D29" s="167"/>
      <c r="E29" s="167"/>
      <c r="F29" s="167"/>
      <c r="G29" s="167"/>
      <c r="H29" s="172"/>
      <c r="I29" s="178"/>
      <c r="J29" s="181"/>
      <c r="K29" s="71"/>
      <c r="L29" s="104"/>
      <c r="M29" s="263"/>
      <c r="N29" s="262"/>
      <c r="O29" s="262"/>
      <c r="P29" s="247"/>
      <c r="Q29" s="246"/>
      <c r="R29" s="246"/>
      <c r="S29" s="247"/>
    </row>
    <row r="30" spans="1:25" ht="15" customHeight="1">
      <c r="A30" s="166">
        <f>'Y1'!A30</f>
        <v>0</v>
      </c>
      <c r="B30" s="167"/>
      <c r="C30" s="167"/>
      <c r="D30" s="167"/>
      <c r="E30" s="167"/>
      <c r="F30" s="167"/>
      <c r="G30" s="167"/>
      <c r="H30" s="172"/>
      <c r="I30" s="178"/>
      <c r="J30" s="181"/>
      <c r="K30" s="71"/>
      <c r="L30" s="104"/>
      <c r="M30" s="264" t="s">
        <v>110</v>
      </c>
      <c r="N30" s="205"/>
      <c r="O30" s="3"/>
      <c r="P30" s="3"/>
      <c r="Q30" s="3"/>
    </row>
    <row r="31" spans="1:25" ht="15" customHeight="1">
      <c r="A31" s="166">
        <f>'Y1'!A31</f>
        <v>0</v>
      </c>
      <c r="B31" s="167"/>
      <c r="C31" s="167"/>
      <c r="D31" s="167"/>
      <c r="E31" s="167"/>
      <c r="F31" s="167"/>
      <c r="G31" s="167"/>
      <c r="H31" s="172"/>
      <c r="I31" s="178"/>
      <c r="J31" s="183">
        <f>SUM(I28:I31)</f>
        <v>0</v>
      </c>
      <c r="K31" s="71"/>
      <c r="L31" s="104"/>
      <c r="M31" s="100" t="s">
        <v>78</v>
      </c>
      <c r="N31" s="3"/>
      <c r="O31" s="3"/>
      <c r="P31" s="3"/>
      <c r="Q31" s="3"/>
    </row>
    <row r="32" spans="1:25" ht="15" customHeight="1" thickBot="1">
      <c r="A32" s="168" t="str">
        <f>'Y1'!A32</f>
        <v>05 SUPPLIES/MATERIALS (any single item costs less than $2,000)</v>
      </c>
      <c r="B32" s="169"/>
      <c r="C32" s="169"/>
      <c r="D32" s="169"/>
      <c r="E32" s="169"/>
      <c r="F32" s="169"/>
      <c r="G32" s="169"/>
      <c r="H32" s="170"/>
      <c r="I32" s="180"/>
      <c r="J32" s="181"/>
      <c r="K32" s="71"/>
      <c r="L32" s="104"/>
      <c r="M32" s="102" t="s">
        <v>87</v>
      </c>
      <c r="N32" s="221"/>
      <c r="O32" s="221"/>
      <c r="P32" s="221"/>
      <c r="Q32" s="218"/>
    </row>
    <row r="33" spans="1:22" ht="15" customHeight="1">
      <c r="A33" s="166">
        <f>'Y1'!A33</f>
        <v>0</v>
      </c>
      <c r="B33" s="167"/>
      <c r="C33" s="167"/>
      <c r="D33" s="167"/>
      <c r="E33" s="167"/>
      <c r="F33" s="167"/>
      <c r="G33" s="167"/>
      <c r="H33" s="172"/>
      <c r="I33" s="178"/>
      <c r="J33" s="181"/>
      <c r="K33" s="71"/>
      <c r="L33" s="104"/>
      <c r="M33" s="209"/>
      <c r="N33" s="210"/>
      <c r="O33" s="286" t="s">
        <v>80</v>
      </c>
      <c r="P33" s="288"/>
      <c r="Q33" s="286" t="s">
        <v>106</v>
      </c>
      <c r="R33" s="287"/>
      <c r="U33" s="3"/>
    </row>
    <row r="34" spans="1:22" ht="15" customHeight="1">
      <c r="A34" s="166">
        <f>'Y1'!A34</f>
        <v>0</v>
      </c>
      <c r="B34" s="167"/>
      <c r="C34" s="167"/>
      <c r="D34" s="167"/>
      <c r="E34" s="167"/>
      <c r="F34" s="167"/>
      <c r="G34" s="167"/>
      <c r="H34" s="172"/>
      <c r="I34" s="178"/>
      <c r="J34" s="181"/>
      <c r="K34" s="71"/>
      <c r="L34" s="104"/>
      <c r="M34" s="212" t="s">
        <v>81</v>
      </c>
      <c r="N34" s="213"/>
      <c r="O34" s="219" t="s">
        <v>82</v>
      </c>
      <c r="P34" s="220" t="s">
        <v>83</v>
      </c>
      <c r="Q34" s="219" t="s">
        <v>82</v>
      </c>
      <c r="R34" s="226" t="s">
        <v>83</v>
      </c>
      <c r="U34" s="3"/>
    </row>
    <row r="35" spans="1:22" ht="15" customHeight="1">
      <c r="A35" s="166">
        <f>'Y1'!A35</f>
        <v>0</v>
      </c>
      <c r="B35" s="167"/>
      <c r="C35" s="167"/>
      <c r="D35" s="167"/>
      <c r="E35" s="167"/>
      <c r="F35" s="167"/>
      <c r="G35" s="167"/>
      <c r="H35" s="172"/>
      <c r="I35" s="178"/>
      <c r="J35" s="181"/>
      <c r="K35" s="71"/>
      <c r="L35" s="104"/>
      <c r="M35" s="214" t="s">
        <v>84</v>
      </c>
      <c r="N35" s="215"/>
      <c r="O35" s="222">
        <v>6031</v>
      </c>
      <c r="P35" s="223">
        <v>1777</v>
      </c>
      <c r="Q35" s="265">
        <v>6031</v>
      </c>
      <c r="R35" s="266">
        <v>1732</v>
      </c>
      <c r="U35" s="3"/>
    </row>
    <row r="36" spans="1:22" ht="15" customHeight="1">
      <c r="A36" s="166">
        <f>'Y1'!A36</f>
        <v>0</v>
      </c>
      <c r="B36" s="167"/>
      <c r="C36" s="167"/>
      <c r="D36" s="167"/>
      <c r="E36" s="167"/>
      <c r="F36" s="167"/>
      <c r="G36" s="167"/>
      <c r="H36" s="172"/>
      <c r="I36" s="178"/>
      <c r="J36" s="181"/>
      <c r="K36" s="71"/>
      <c r="L36" s="104"/>
      <c r="M36" s="214" t="s">
        <v>85</v>
      </c>
      <c r="N36" s="215"/>
      <c r="O36" s="222">
        <v>187</v>
      </c>
      <c r="P36" s="223"/>
      <c r="Q36" s="265">
        <v>187</v>
      </c>
      <c r="R36" s="266"/>
      <c r="U36" s="3"/>
    </row>
    <row r="37" spans="1:22" ht="15" customHeight="1">
      <c r="A37" s="166">
        <f>'Y1'!A37</f>
        <v>0</v>
      </c>
      <c r="B37" s="167"/>
      <c r="C37" s="167"/>
      <c r="D37" s="167"/>
      <c r="E37" s="167"/>
      <c r="F37" s="167"/>
      <c r="G37" s="167"/>
      <c r="H37" s="172"/>
      <c r="I37" s="178"/>
      <c r="J37" s="181"/>
      <c r="K37" s="3"/>
      <c r="L37" s="4"/>
      <c r="M37" s="214" t="s">
        <v>107</v>
      </c>
      <c r="N37" s="215"/>
      <c r="O37" s="222">
        <v>38</v>
      </c>
      <c r="P37" s="223">
        <v>10.85</v>
      </c>
      <c r="Q37" s="222">
        <v>38</v>
      </c>
      <c r="R37" s="268">
        <v>10.85</v>
      </c>
      <c r="U37" s="3"/>
    </row>
    <row r="38" spans="1:22" ht="15" customHeight="1">
      <c r="A38" s="166">
        <f>'Y1'!A38</f>
        <v>0</v>
      </c>
      <c r="B38" s="167"/>
      <c r="C38" s="167"/>
      <c r="D38" s="167"/>
      <c r="E38" s="167"/>
      <c r="F38" s="167"/>
      <c r="G38" s="167"/>
      <c r="H38" s="172"/>
      <c r="I38" s="178"/>
      <c r="J38" s="181"/>
      <c r="K38" s="3"/>
      <c r="L38" s="4"/>
      <c r="M38" s="214" t="s">
        <v>108</v>
      </c>
      <c r="N38" s="215"/>
      <c r="O38" s="222">
        <v>86</v>
      </c>
      <c r="P38" s="223">
        <v>86</v>
      </c>
      <c r="Q38" s="222">
        <v>86</v>
      </c>
      <c r="R38" s="268">
        <v>86</v>
      </c>
      <c r="U38" s="3"/>
    </row>
    <row r="39" spans="1:22" ht="15" customHeight="1" thickBot="1">
      <c r="A39" s="166">
        <f>'Y1'!A39</f>
        <v>0</v>
      </c>
      <c r="B39" s="167"/>
      <c r="C39" s="167"/>
      <c r="D39" s="167"/>
      <c r="E39" s="167"/>
      <c r="F39" s="167"/>
      <c r="G39" s="167"/>
      <c r="H39" s="172"/>
      <c r="I39" s="178"/>
      <c r="J39" s="183">
        <f>SUM(I33:I39)</f>
        <v>0</v>
      </c>
      <c r="K39" s="3"/>
      <c r="L39" s="4"/>
      <c r="M39" s="216" t="s">
        <v>86</v>
      </c>
      <c r="N39" s="217"/>
      <c r="O39" s="227">
        <f>SUM(O35:O38)</f>
        <v>6342</v>
      </c>
      <c r="P39" s="228">
        <f>SUM(P35:P38)</f>
        <v>1873.85</v>
      </c>
      <c r="Q39" s="270">
        <f>SUM(Q35:Q38)</f>
        <v>6342</v>
      </c>
      <c r="R39" s="271">
        <f>SUM(R35:R38)</f>
        <v>1828.85</v>
      </c>
      <c r="U39" s="3"/>
    </row>
    <row r="40" spans="1:22" ht="15" customHeight="1">
      <c r="A40" s="163" t="str">
        <f>'Y1'!A40</f>
        <v xml:space="preserve">06 EQUIPMENT   (equipment over $5,000 per item)  </v>
      </c>
      <c r="B40" s="164"/>
      <c r="C40" s="164"/>
      <c r="D40" s="164"/>
      <c r="E40" s="164"/>
      <c r="F40" s="164"/>
      <c r="G40" s="164"/>
      <c r="H40" s="165"/>
      <c r="I40" s="180"/>
      <c r="J40" s="184"/>
      <c r="K40" s="3"/>
      <c r="L40" s="4"/>
      <c r="N40" s="101"/>
      <c r="O40" s="101"/>
      <c r="P40" s="101"/>
      <c r="Q40" s="101"/>
      <c r="R40" s="3"/>
      <c r="T40" s="3"/>
      <c r="U40" s="3"/>
    </row>
    <row r="41" spans="1:22" ht="15" customHeight="1">
      <c r="A41" s="166">
        <f>'Y1'!A41</f>
        <v>0</v>
      </c>
      <c r="B41" s="167"/>
      <c r="C41" s="167"/>
      <c r="D41" s="167"/>
      <c r="E41" s="167"/>
      <c r="F41" s="167"/>
      <c r="G41" s="167"/>
      <c r="H41" s="172"/>
      <c r="I41" s="178"/>
      <c r="J41" s="181"/>
      <c r="K41" s="3"/>
      <c r="L41" s="4"/>
      <c r="M41" s="272" t="s">
        <v>109</v>
      </c>
      <c r="N41" s="273"/>
      <c r="O41" s="274"/>
      <c r="P41" s="275"/>
      <c r="Q41" s="3"/>
      <c r="T41" s="3"/>
      <c r="U41" s="3"/>
    </row>
    <row r="42" spans="1:22" ht="15" customHeight="1">
      <c r="A42" s="166">
        <f>'Y1'!A42</f>
        <v>0</v>
      </c>
      <c r="B42" s="167"/>
      <c r="C42" s="167"/>
      <c r="D42" s="167"/>
      <c r="E42" s="167"/>
      <c r="F42" s="167"/>
      <c r="G42" s="167"/>
      <c r="H42" s="172"/>
      <c r="I42" s="178">
        <v>0</v>
      </c>
      <c r="J42" s="181"/>
      <c r="K42" s="3"/>
      <c r="L42" s="4"/>
      <c r="M42" s="276" t="s">
        <v>50</v>
      </c>
      <c r="N42" s="277"/>
      <c r="O42" s="274"/>
      <c r="P42" s="276" t="s">
        <v>51</v>
      </c>
      <c r="Q42" s="278"/>
      <c r="T42" s="3"/>
      <c r="U42" s="3"/>
    </row>
    <row r="43" spans="1:22" ht="15" customHeight="1">
      <c r="A43" s="166">
        <f>'Y1'!A43</f>
        <v>0</v>
      </c>
      <c r="B43" s="167"/>
      <c r="C43" s="167"/>
      <c r="D43" s="167"/>
      <c r="E43" s="167"/>
      <c r="F43" s="167"/>
      <c r="G43" s="167"/>
      <c r="H43" s="172"/>
      <c r="I43" s="178">
        <v>0</v>
      </c>
      <c r="J43" s="183">
        <f>SUM(I41:I43)</f>
        <v>0</v>
      </c>
      <c r="K43" s="3"/>
      <c r="L43" s="4"/>
      <c r="M43" s="279" t="s">
        <v>66</v>
      </c>
      <c r="N43" s="280">
        <v>0.55500000000000005</v>
      </c>
      <c r="P43" s="279" t="s">
        <v>52</v>
      </c>
      <c r="Q43" s="281">
        <v>0.76500000000000001</v>
      </c>
      <c r="T43" s="3"/>
      <c r="U43" s="3"/>
    </row>
    <row r="44" spans="1:22" ht="15" customHeight="1">
      <c r="A44" s="89" t="s">
        <v>76</v>
      </c>
      <c r="B44" s="90"/>
      <c r="C44" s="90"/>
      <c r="D44" s="86" t="s">
        <v>60</v>
      </c>
      <c r="E44" s="87" t="s">
        <v>61</v>
      </c>
      <c r="F44" s="88" t="s">
        <v>62</v>
      </c>
      <c r="G44" s="90"/>
      <c r="H44" s="90"/>
      <c r="I44" s="176"/>
      <c r="J44" s="181"/>
      <c r="K44" s="71"/>
      <c r="L44" s="104"/>
      <c r="M44" s="269"/>
      <c r="N44" s="269"/>
      <c r="O44" s="269"/>
      <c r="P44" s="282"/>
      <c r="Q44" s="282"/>
      <c r="T44" s="3"/>
      <c r="U44" s="3"/>
    </row>
    <row r="45" spans="1:22" ht="15" customHeight="1">
      <c r="A45" s="81" t="s">
        <v>58</v>
      </c>
      <c r="B45" s="82"/>
      <c r="C45" s="82"/>
      <c r="D45" s="91">
        <f>'Y1'!D45*105%</f>
        <v>6992.0550000000003</v>
      </c>
      <c r="E45" s="237"/>
      <c r="F45" s="238"/>
      <c r="G45" s="83"/>
      <c r="H45" s="92"/>
      <c r="I45" s="177">
        <f>D45*E45*F45</f>
        <v>0</v>
      </c>
      <c r="J45" s="181"/>
      <c r="K45" s="71"/>
      <c r="L45" s="104"/>
      <c r="M45" s="272" t="s">
        <v>112</v>
      </c>
      <c r="R45" s="282"/>
      <c r="T45" s="3"/>
      <c r="U45" s="3"/>
    </row>
    <row r="46" spans="1:22" ht="15" customHeight="1" thickBot="1">
      <c r="A46" s="81" t="s">
        <v>59</v>
      </c>
      <c r="B46" s="84"/>
      <c r="C46" s="84"/>
      <c r="D46" s="91">
        <f>'Y1'!D46*105%</f>
        <v>2065.919625</v>
      </c>
      <c r="E46" s="237"/>
      <c r="F46" s="238"/>
      <c r="G46" s="83"/>
      <c r="H46" s="85"/>
      <c r="I46" s="177">
        <f>D46*E46*F46</f>
        <v>0</v>
      </c>
      <c r="J46" s="183">
        <f>SUM(I45:I46)</f>
        <v>0</v>
      </c>
      <c r="K46" s="71"/>
      <c r="L46" s="104"/>
      <c r="T46" s="3"/>
      <c r="U46" s="3"/>
    </row>
    <row r="47" spans="1:22" ht="15" customHeight="1" thickBot="1">
      <c r="A47" s="108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4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0"/>
      <c r="I48" s="240"/>
      <c r="J48" s="69"/>
      <c r="K48" s="71"/>
      <c r="L48" s="104"/>
      <c r="V48" s="269"/>
    </row>
    <row r="49" spans="1:22" ht="15" customHeight="1" thickBot="1">
      <c r="A49" s="145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0"/>
      <c r="I49" s="241"/>
      <c r="J49" s="69"/>
      <c r="K49" s="71"/>
      <c r="L49" s="104"/>
      <c r="M49" s="282"/>
      <c r="N49" s="282"/>
      <c r="O49" s="282"/>
      <c r="S49" s="282"/>
    </row>
    <row r="50" spans="1:22" ht="15" customHeight="1" thickBot="1">
      <c r="A50" s="108" t="s">
        <v>14</v>
      </c>
      <c r="B50" s="109"/>
      <c r="C50" s="9"/>
      <c r="D50" s="9"/>
      <c r="E50" s="9"/>
      <c r="F50" s="9"/>
      <c r="G50" s="9"/>
      <c r="H50" s="9"/>
      <c r="I50" s="48"/>
      <c r="J50" s="193">
        <f>J47+I48+I49</f>
        <v>0</v>
      </c>
      <c r="K50" s="71"/>
      <c r="L50" s="104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0"/>
      <c r="I51" s="240"/>
      <c r="J51" s="69"/>
      <c r="K51" s="71"/>
      <c r="L51" s="104"/>
      <c r="R51" s="282"/>
      <c r="U51" s="282"/>
    </row>
    <row r="52" spans="1:22" ht="15" customHeight="1" thickBot="1">
      <c r="A52" s="145"/>
      <c r="B52" s="294" t="s">
        <v>12</v>
      </c>
      <c r="C52" s="295"/>
      <c r="D52" s="295"/>
      <c r="E52" s="295"/>
      <c r="F52" s="295"/>
      <c r="G52" s="295"/>
      <c r="H52" s="310"/>
      <c r="I52" s="241"/>
      <c r="J52" s="69"/>
      <c r="K52" s="71"/>
      <c r="L52" s="104"/>
      <c r="T52" s="282"/>
    </row>
    <row r="53" spans="1:22" ht="15" customHeight="1" thickBot="1">
      <c r="A53" s="108" t="s">
        <v>15</v>
      </c>
      <c r="B53" s="109"/>
      <c r="C53" s="9"/>
      <c r="D53" s="9"/>
      <c r="E53" s="9"/>
      <c r="F53" s="9"/>
      <c r="G53" s="9"/>
      <c r="H53" s="11"/>
      <c r="I53" s="48"/>
      <c r="J53" s="194">
        <f>J50+I51+I52</f>
        <v>0</v>
      </c>
      <c r="K53" s="71"/>
      <c r="L53" s="104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80">
        <f>J47-J46-J43</f>
        <v>0</v>
      </c>
      <c r="J54" s="69"/>
      <c r="K54" s="71"/>
      <c r="L54" s="104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4"/>
      <c r="S55" s="282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4"/>
      <c r="M56" s="269"/>
      <c r="N56" s="249"/>
      <c r="P56" s="282"/>
      <c r="Q56" s="282"/>
    </row>
    <row r="57" spans="1:22" ht="15" customHeight="1">
      <c r="M57" s="269"/>
      <c r="N57" s="269"/>
    </row>
    <row r="58" spans="1:22" ht="15" customHeight="1">
      <c r="M58" s="282"/>
      <c r="N58" s="282"/>
    </row>
    <row r="59" spans="1:22" ht="15" customHeight="1"/>
    <row r="62" spans="1:22">
      <c r="V62" s="282"/>
    </row>
    <row r="63" spans="1:22" ht="34.5" customHeight="1">
      <c r="T63" s="282"/>
      <c r="U63" s="282"/>
    </row>
    <row r="64" spans="1:22" ht="33" customHeight="1"/>
    <row r="65" spans="13:14" ht="22.5" customHeight="1">
      <c r="M65" s="282"/>
      <c r="N65" s="282"/>
    </row>
    <row r="68" spans="13:14" ht="12.75">
      <c r="M68" s="249"/>
      <c r="N68" s="249"/>
    </row>
    <row r="69" spans="13:14" ht="12.75">
      <c r="M69" s="249"/>
      <c r="N69" s="249"/>
    </row>
  </sheetData>
  <mergeCells count="10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</mergeCells>
  <hyperlinks>
    <hyperlink ref="M8" r:id="rId1" xr:uid="{00000000-0004-0000-0100-000002000000}"/>
    <hyperlink ref="T7" r:id="rId2" xr:uid="{99A7541A-D6B5-4CA3-B3DD-56F21ED1AC92}"/>
    <hyperlink ref="O16" r:id="rId3" xr:uid="{9A68E60F-558C-4D09-837E-7656C3543C16}"/>
    <hyperlink ref="M31" r:id="rId4" xr:uid="{8F1A8A08-5B1E-4568-8C05-4C2F6960715E}"/>
  </hyperlinks>
  <printOptions gridLines="1"/>
  <pageMargins left="0.48" right="0.46" top="0.31" bottom="0.33" header="0.32" footer="0.34"/>
  <pageSetup scale="67" orientation="portrait" horizontalDpi="4294967292" verticalDpi="4294967292" r:id="rId5"/>
  <headerFooter alignWithMargins="0"/>
  <colBreaks count="1" manualBreakCount="1">
    <brk id="10" max="1048575" man="1"/>
  </colBreak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Y69"/>
  <sheetViews>
    <sheetView topLeftCell="A13" workbookViewId="0">
      <selection activeCell="M17" sqref="M17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28515625" style="3" customWidth="1"/>
    <col min="5" max="5" width="8.7109375" style="3" customWidth="1"/>
    <col min="6" max="6" width="14.7109375" style="3" customWidth="1"/>
    <col min="7" max="7" width="12" style="3" bestFit="1" customWidth="1"/>
    <col min="8" max="8" width="13.28515625" style="10" bestFit="1" customWidth="1"/>
    <col min="9" max="9" width="13" style="10" customWidth="1"/>
    <col min="10" max="10" width="11.85546875" style="10" customWidth="1"/>
    <col min="11" max="11" width="7.85546875" style="2" customWidth="1"/>
    <col min="12" max="12" width="7.85546875" style="107" customWidth="1"/>
    <col min="13" max="13" width="19.7109375" customWidth="1"/>
    <col min="14" max="14" width="14" customWidth="1"/>
    <col min="15" max="15" width="11.7109375" customWidth="1"/>
    <col min="16" max="16" width="13.140625" customWidth="1"/>
    <col min="23" max="16384" width="10.85546875" style="3"/>
  </cols>
  <sheetData>
    <row r="1" spans="1:25" ht="26.25" customHeight="1" thickBot="1">
      <c r="A1" s="110" t="s">
        <v>43</v>
      </c>
      <c r="B1" s="233"/>
      <c r="C1" s="111" t="s">
        <v>44</v>
      </c>
      <c r="D1" s="112">
        <f>J47</f>
        <v>0</v>
      </c>
      <c r="E1" s="111" t="s">
        <v>45</v>
      </c>
      <c r="F1" s="112">
        <f>B1-D1</f>
        <v>0</v>
      </c>
      <c r="G1" s="111"/>
      <c r="H1" s="113" t="s">
        <v>46</v>
      </c>
      <c r="I1" s="114">
        <v>1.03</v>
      </c>
      <c r="J1" s="97">
        <f>'Y1'!J1</f>
        <v>199300</v>
      </c>
      <c r="K1" s="66" t="s">
        <v>63</v>
      </c>
      <c r="L1" s="104"/>
      <c r="M1" s="290" t="s">
        <v>94</v>
      </c>
      <c r="N1" s="290"/>
      <c r="O1" s="290"/>
      <c r="P1" s="290"/>
      <c r="Q1" s="290"/>
      <c r="R1" s="290"/>
    </row>
    <row r="2" spans="1:25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5"/>
      <c r="M2"/>
      <c r="N2"/>
      <c r="O2"/>
      <c r="P2"/>
      <c r="Q2"/>
      <c r="R2"/>
      <c r="S2"/>
      <c r="T2"/>
      <c r="U2"/>
      <c r="V2"/>
    </row>
    <row r="3" spans="1:25" s="1" customFormat="1" ht="18.75" thickBot="1">
      <c r="A3" s="299"/>
      <c r="B3" s="300"/>
      <c r="C3" s="300"/>
      <c r="D3" s="300"/>
      <c r="E3" s="300"/>
      <c r="F3" s="300"/>
      <c r="G3" s="301"/>
      <c r="H3" s="117">
        <f>'Y2'!H3+365</f>
        <v>730</v>
      </c>
      <c r="I3" s="116">
        <f>'Y2'!I3+365</f>
        <v>730</v>
      </c>
      <c r="J3" s="115"/>
      <c r="K3" s="67"/>
      <c r="L3" s="105"/>
      <c r="M3" s="243" t="s">
        <v>95</v>
      </c>
      <c r="N3"/>
      <c r="O3"/>
      <c r="P3" s="248"/>
      <c r="Q3" s="249"/>
      <c r="R3"/>
      <c r="S3"/>
      <c r="T3"/>
      <c r="U3"/>
      <c r="V3"/>
    </row>
    <row r="4" spans="1:25" ht="21.75" customHeight="1">
      <c r="A4" s="304" t="s">
        <v>67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4"/>
      <c r="M4" s="250" t="s">
        <v>96</v>
      </c>
      <c r="N4" s="250" t="s">
        <v>97</v>
      </c>
      <c r="O4" s="250" t="s">
        <v>98</v>
      </c>
      <c r="P4" s="250" t="s">
        <v>99</v>
      </c>
    </row>
    <row r="5" spans="1:25" ht="24" customHeight="1">
      <c r="A5" s="98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42" t="s">
        <v>92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3"/>
      <c r="M5" s="251" t="s">
        <v>95</v>
      </c>
      <c r="N5" s="251">
        <v>199300</v>
      </c>
      <c r="O5" s="251">
        <f>N5/12</f>
        <v>16608.333333333332</v>
      </c>
      <c r="P5" s="289">
        <v>42737</v>
      </c>
      <c r="Q5" s="252"/>
    </row>
    <row r="6" spans="1:25" ht="20.100000000000001" customHeight="1">
      <c r="A6" s="147">
        <f>'Y1'!A6</f>
        <v>0</v>
      </c>
      <c r="B6" s="147">
        <f>'Y1'!B6</f>
        <v>0</v>
      </c>
      <c r="C6" s="7">
        <v>12</v>
      </c>
      <c r="D6" s="151">
        <f>E6/12</f>
        <v>0</v>
      </c>
      <c r="E6" s="231"/>
      <c r="F6" s="206">
        <f>'Y2'!F6*'Y3'!$I$1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7">
        <f>'Y1'!K6</f>
        <v>0</v>
      </c>
      <c r="L6" s="106"/>
    </row>
    <row r="7" spans="1:25" ht="20.100000000000001" customHeight="1">
      <c r="A7" s="147">
        <f>'Y1'!A7</f>
        <v>0</v>
      </c>
      <c r="B7" s="147">
        <f>'Y1'!B7</f>
        <v>0</v>
      </c>
      <c r="C7" s="7">
        <v>12</v>
      </c>
      <c r="D7" s="151">
        <f t="shared" ref="D7:D14" si="4">E7/12</f>
        <v>0</v>
      </c>
      <c r="E7" s="231"/>
      <c r="F7" s="206">
        <f>'Y2'!F7*'Y3'!$I$1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7">
        <f>'Y1'!K7</f>
        <v>0</v>
      </c>
      <c r="L7" s="106"/>
      <c r="M7" s="99" t="s">
        <v>88</v>
      </c>
      <c r="R7" s="243" t="s">
        <v>93</v>
      </c>
      <c r="T7" s="79" t="s">
        <v>111</v>
      </c>
    </row>
    <row r="8" spans="1:25" ht="20.100000000000001" customHeight="1">
      <c r="A8" s="147">
        <f>'Y1'!A8</f>
        <v>0</v>
      </c>
      <c r="B8" s="147">
        <f>'Y1'!B8</f>
        <v>0</v>
      </c>
      <c r="C8" s="7">
        <v>12</v>
      </c>
      <c r="D8" s="151">
        <f t="shared" si="4"/>
        <v>0</v>
      </c>
      <c r="E8" s="231"/>
      <c r="F8" s="206">
        <f>'Y2'!F8*'Y3'!$I$1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7">
        <f>'Y1'!K8</f>
        <v>0</v>
      </c>
      <c r="L8" s="106"/>
      <c r="M8" s="79" t="s">
        <v>89</v>
      </c>
    </row>
    <row r="9" spans="1:25" ht="20.100000000000001" customHeight="1">
      <c r="A9" s="148"/>
      <c r="B9" s="147"/>
      <c r="C9" s="7">
        <v>12</v>
      </c>
      <c r="D9" s="151">
        <f t="shared" si="4"/>
        <v>0</v>
      </c>
      <c r="E9" s="231"/>
      <c r="F9" s="206">
        <f>'Y2'!F9*'Y3'!$I$1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7">
        <f>'Y1'!K9</f>
        <v>0</v>
      </c>
      <c r="L9" s="106"/>
      <c r="M9" s="306" t="s">
        <v>100</v>
      </c>
      <c r="N9" s="307"/>
      <c r="O9" s="253" t="s">
        <v>65</v>
      </c>
      <c r="P9" s="253" t="s">
        <v>90</v>
      </c>
    </row>
    <row r="10" spans="1:25" ht="20.100000000000001" customHeight="1">
      <c r="A10" s="148"/>
      <c r="B10" s="147"/>
      <c r="C10" s="7">
        <v>12</v>
      </c>
      <c r="D10" s="151">
        <f t="shared" si="4"/>
        <v>0</v>
      </c>
      <c r="E10" s="231"/>
      <c r="F10" s="206">
        <f>'Y2'!F10*'Y3'!$I$1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7">
        <f>'Y1'!K10</f>
        <v>0</v>
      </c>
      <c r="L10" s="106"/>
      <c r="M10" s="308"/>
      <c r="N10" s="309"/>
      <c r="O10" s="254" t="s">
        <v>64</v>
      </c>
      <c r="P10" s="254" t="s">
        <v>91</v>
      </c>
    </row>
    <row r="11" spans="1:25" ht="20.100000000000001" customHeight="1">
      <c r="A11" s="148"/>
      <c r="B11" s="147"/>
      <c r="C11" s="7">
        <v>12</v>
      </c>
      <c r="D11" s="151">
        <f t="shared" si="4"/>
        <v>0</v>
      </c>
      <c r="E11" s="231"/>
      <c r="F11" s="206">
        <f>'Y2'!F11*'Y3'!$I$1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7">
        <f>'Y1'!K11</f>
        <v>0</v>
      </c>
      <c r="L11" s="106"/>
      <c r="M11" s="255" t="s">
        <v>101</v>
      </c>
      <c r="N11" s="256"/>
      <c r="O11" s="257">
        <v>2436</v>
      </c>
      <c r="P11" s="257">
        <f>O11*1.03</f>
        <v>2509.08</v>
      </c>
    </row>
    <row r="12" spans="1:25" ht="20.100000000000001" customHeight="1">
      <c r="A12" s="148"/>
      <c r="B12" s="147"/>
      <c r="C12" s="7">
        <v>12</v>
      </c>
      <c r="D12" s="151">
        <f t="shared" si="4"/>
        <v>0</v>
      </c>
      <c r="E12" s="231"/>
      <c r="F12" s="206">
        <f>'Y2'!F12*'Y3'!$I$1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7">
        <f>'Y1'!K12</f>
        <v>0</v>
      </c>
      <c r="L12" s="106"/>
      <c r="M12" s="76" t="s">
        <v>102</v>
      </c>
      <c r="N12" s="77"/>
      <c r="O12" s="78">
        <v>2619</v>
      </c>
      <c r="P12" s="78">
        <f>O12*1.03</f>
        <v>2697.57</v>
      </c>
    </row>
    <row r="13" spans="1:25" ht="20.100000000000001" customHeight="1">
      <c r="A13" s="148"/>
      <c r="B13" s="147"/>
      <c r="C13" s="7">
        <v>12</v>
      </c>
      <c r="D13" s="151">
        <f t="shared" si="4"/>
        <v>0</v>
      </c>
      <c r="E13" s="231"/>
      <c r="F13" s="206">
        <f>'Y2'!F13*'Y3'!$I$1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7">
        <f>'Y1'!K13</f>
        <v>0</v>
      </c>
      <c r="L13" s="106"/>
      <c r="M13" s="255" t="s">
        <v>103</v>
      </c>
      <c r="N13" s="256"/>
      <c r="O13" s="257">
        <v>2814</v>
      </c>
      <c r="P13" s="257">
        <f>O13*1.03</f>
        <v>2898.42</v>
      </c>
    </row>
    <row r="14" spans="1:25" ht="20.100000000000001" customHeight="1">
      <c r="A14" s="148"/>
      <c r="B14" s="147"/>
      <c r="C14" s="7">
        <v>12</v>
      </c>
      <c r="D14" s="151">
        <f t="shared" si="4"/>
        <v>0</v>
      </c>
      <c r="E14" s="231"/>
      <c r="F14" s="206">
        <f>'Y2'!F14*'Y3'!$I$1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7">
        <f>'Y1'!K14</f>
        <v>0</v>
      </c>
      <c r="L14" s="106"/>
    </row>
    <row r="15" spans="1:25" ht="20.100000000000001" customHeight="1" thickBot="1">
      <c r="A15" s="93"/>
      <c r="B15" s="5"/>
      <c r="C15" s="5"/>
      <c r="D15" s="5"/>
      <c r="E15" s="5"/>
      <c r="F15" s="94"/>
      <c r="G15" s="94"/>
      <c r="H15" s="95">
        <f>SUM(H6:H14)</f>
        <v>0</v>
      </c>
      <c r="I15" s="96">
        <f>SUM(I6:I14)</f>
        <v>0</v>
      </c>
      <c r="J15" s="95">
        <f>SUM(J6:J14)</f>
        <v>0</v>
      </c>
      <c r="K15" s="71"/>
      <c r="L15" s="104"/>
      <c r="W15"/>
      <c r="X15"/>
      <c r="Y15"/>
    </row>
    <row r="16" spans="1:25" ht="15" customHeight="1">
      <c r="A16" s="158" t="str">
        <f>'Y1'!A16</f>
        <v xml:space="preserve">02 CONSULTING SERVICE:  </v>
      </c>
      <c r="B16" s="159"/>
      <c r="C16" s="159"/>
      <c r="D16" s="159"/>
      <c r="E16" s="159"/>
      <c r="F16" s="159"/>
      <c r="G16" s="159"/>
      <c r="H16" s="160"/>
      <c r="I16" s="152"/>
      <c r="J16" s="65"/>
      <c r="K16" s="71"/>
      <c r="L16" s="104"/>
      <c r="M16" s="243" t="s">
        <v>104</v>
      </c>
      <c r="O16" s="79" t="s">
        <v>105</v>
      </c>
      <c r="W16"/>
      <c r="X16"/>
      <c r="Y16"/>
    </row>
    <row r="17" spans="1:25" ht="15" customHeight="1">
      <c r="A17" s="161">
        <f>'Y1'!A17</f>
        <v>0</v>
      </c>
      <c r="B17" s="162"/>
      <c r="C17" s="162"/>
      <c r="D17" s="162"/>
      <c r="E17" s="162"/>
      <c r="F17" s="162"/>
      <c r="G17" s="162"/>
      <c r="H17" s="171"/>
      <c r="I17" s="187">
        <v>0</v>
      </c>
      <c r="J17" s="181"/>
      <c r="K17" s="71"/>
      <c r="L17" s="104"/>
      <c r="N17" s="283"/>
      <c r="P17" s="248"/>
      <c r="S17" s="244"/>
      <c r="W17"/>
      <c r="X17"/>
      <c r="Y17"/>
    </row>
    <row r="18" spans="1:25" ht="15" customHeight="1">
      <c r="A18" s="161">
        <f>'Y1'!A18</f>
        <v>0</v>
      </c>
      <c r="B18" s="162"/>
      <c r="C18" s="162"/>
      <c r="D18" s="162"/>
      <c r="E18" s="162"/>
      <c r="F18" s="162"/>
      <c r="G18" s="162"/>
      <c r="H18" s="171"/>
      <c r="I18" s="187">
        <v>0</v>
      </c>
      <c r="J18" s="181"/>
      <c r="K18" s="71"/>
      <c r="L18" s="104"/>
      <c r="M18" s="258"/>
      <c r="N18" s="259"/>
      <c r="O18" s="245"/>
      <c r="P18" s="260"/>
      <c r="Q18" s="245"/>
      <c r="R18" s="245"/>
      <c r="S18" s="245"/>
      <c r="W18"/>
      <c r="X18"/>
      <c r="Y18"/>
    </row>
    <row r="19" spans="1:25" ht="15" customHeight="1">
      <c r="A19" s="161">
        <f>'Y1'!A19</f>
        <v>0</v>
      </c>
      <c r="B19" s="162"/>
      <c r="C19" s="162"/>
      <c r="D19" s="162"/>
      <c r="E19" s="162"/>
      <c r="F19" s="162"/>
      <c r="G19" s="162"/>
      <c r="H19" s="171"/>
      <c r="I19" s="187">
        <v>0</v>
      </c>
      <c r="J19" s="182">
        <f>SUM(I17:I19)</f>
        <v>0</v>
      </c>
      <c r="K19" s="71"/>
      <c r="L19" s="104"/>
      <c r="M19" s="261"/>
      <c r="N19" s="262"/>
      <c r="O19" s="262"/>
      <c r="P19" s="246"/>
      <c r="Q19" s="246"/>
      <c r="R19" s="246"/>
      <c r="S19" s="246"/>
      <c r="W19"/>
      <c r="X19"/>
      <c r="Y19"/>
    </row>
    <row r="20" spans="1:25" ht="15" customHeight="1">
      <c r="A20" s="163" t="str">
        <f>'Y1'!A20</f>
        <v>03 OTHER EXPENSES (Facilities/lab fees; publications, etc.)</v>
      </c>
      <c r="B20" s="164"/>
      <c r="C20" s="164"/>
      <c r="D20" s="164"/>
      <c r="E20" s="164"/>
      <c r="F20" s="164"/>
      <c r="G20" s="164"/>
      <c r="H20" s="165"/>
      <c r="I20" s="188"/>
      <c r="J20" s="181"/>
      <c r="K20" s="71"/>
      <c r="L20" s="104"/>
      <c r="M20" s="263"/>
      <c r="N20" s="262"/>
      <c r="O20" s="262"/>
      <c r="P20" s="246"/>
      <c r="Q20" s="246"/>
      <c r="R20" s="246"/>
      <c r="S20" s="247"/>
      <c r="W20"/>
      <c r="X20"/>
      <c r="Y20"/>
    </row>
    <row r="21" spans="1:25" ht="15" customHeight="1">
      <c r="A21" s="166">
        <f>'Y1'!A21</f>
        <v>0</v>
      </c>
      <c r="B21" s="167"/>
      <c r="C21" s="167"/>
      <c r="D21" s="167"/>
      <c r="E21" s="167"/>
      <c r="F21" s="167"/>
      <c r="G21" s="167"/>
      <c r="H21" s="172"/>
      <c r="I21" s="187"/>
      <c r="J21" s="181"/>
      <c r="K21" s="71"/>
      <c r="L21" s="104"/>
      <c r="M21" s="263"/>
      <c r="N21" s="262"/>
      <c r="O21" s="262"/>
      <c r="P21" s="247"/>
      <c r="Q21" s="246"/>
      <c r="R21" s="246"/>
      <c r="S21" s="247"/>
      <c r="W21"/>
      <c r="X21"/>
      <c r="Y21"/>
    </row>
    <row r="22" spans="1:25" ht="15" customHeight="1">
      <c r="A22" s="166">
        <f>'Y1'!A22</f>
        <v>0</v>
      </c>
      <c r="B22" s="167"/>
      <c r="C22" s="167"/>
      <c r="D22" s="167"/>
      <c r="E22" s="167"/>
      <c r="F22" s="167"/>
      <c r="G22" s="167"/>
      <c r="H22" s="172"/>
      <c r="I22" s="187"/>
      <c r="J22" s="181"/>
      <c r="K22" s="71"/>
      <c r="L22" s="104"/>
      <c r="M22" s="263"/>
      <c r="N22" s="262"/>
      <c r="O22" s="262"/>
      <c r="P22" s="247"/>
      <c r="Q22" s="246"/>
      <c r="R22" s="246"/>
      <c r="S22" s="247"/>
      <c r="W22"/>
      <c r="X22"/>
      <c r="Y22"/>
    </row>
    <row r="23" spans="1:25" ht="15" customHeight="1">
      <c r="A23" s="166">
        <f>'Y1'!A23</f>
        <v>0</v>
      </c>
      <c r="B23" s="167"/>
      <c r="C23" s="167"/>
      <c r="D23" s="167"/>
      <c r="E23" s="167"/>
      <c r="F23" s="167"/>
      <c r="G23" s="167"/>
      <c r="H23" s="172"/>
      <c r="I23" s="187"/>
      <c r="J23" s="181"/>
      <c r="K23" s="71"/>
      <c r="L23" s="104"/>
      <c r="M23" s="263"/>
      <c r="N23" s="262"/>
      <c r="O23" s="262"/>
      <c r="P23" s="247"/>
      <c r="Q23" s="246"/>
      <c r="R23" s="246"/>
      <c r="S23" s="247"/>
      <c r="W23"/>
      <c r="X23"/>
      <c r="Y23"/>
    </row>
    <row r="24" spans="1:25" ht="15" customHeight="1">
      <c r="A24" s="166">
        <f>'Y1'!A24</f>
        <v>0</v>
      </c>
      <c r="B24" s="167"/>
      <c r="C24" s="167"/>
      <c r="D24" s="167"/>
      <c r="E24" s="167"/>
      <c r="F24" s="167"/>
      <c r="G24" s="167"/>
      <c r="H24" s="172"/>
      <c r="I24" s="187"/>
      <c r="J24" s="181"/>
      <c r="K24" s="71"/>
      <c r="L24" s="104"/>
      <c r="M24" s="263"/>
      <c r="N24" s="262"/>
      <c r="O24" s="262"/>
      <c r="P24" s="247"/>
      <c r="Q24" s="246"/>
      <c r="R24" s="246"/>
      <c r="S24" s="247"/>
      <c r="W24"/>
      <c r="X24"/>
      <c r="Y24"/>
    </row>
    <row r="25" spans="1:25" ht="15" customHeight="1">
      <c r="A25" s="166">
        <f>'Y1'!A25</f>
        <v>0</v>
      </c>
      <c r="B25" s="167"/>
      <c r="C25" s="167"/>
      <c r="D25" s="167"/>
      <c r="E25" s="167"/>
      <c r="F25" s="167"/>
      <c r="G25" s="167"/>
      <c r="H25" s="172"/>
      <c r="I25" s="187"/>
      <c r="J25" s="181"/>
      <c r="K25" s="71"/>
      <c r="L25" s="104"/>
      <c r="M25" s="263"/>
      <c r="N25" s="262"/>
      <c r="O25" s="262"/>
      <c r="P25" s="247"/>
      <c r="Q25" s="246"/>
      <c r="R25" s="246"/>
      <c r="S25" s="247"/>
      <c r="W25"/>
      <c r="X25"/>
      <c r="Y25"/>
    </row>
    <row r="26" spans="1:25" ht="15" customHeight="1">
      <c r="A26" s="166">
        <f>'Y1'!A26</f>
        <v>0</v>
      </c>
      <c r="B26" s="167"/>
      <c r="C26" s="167"/>
      <c r="D26" s="167"/>
      <c r="E26" s="167"/>
      <c r="F26" s="167"/>
      <c r="G26" s="167"/>
      <c r="H26" s="172"/>
      <c r="I26" s="187"/>
      <c r="J26" s="182">
        <f>SUM(I21:I26)</f>
        <v>0</v>
      </c>
      <c r="K26" s="71"/>
      <c r="L26" s="104"/>
      <c r="M26" s="263"/>
      <c r="N26" s="262"/>
      <c r="O26" s="262"/>
      <c r="P26" s="247"/>
      <c r="Q26" s="246"/>
      <c r="R26" s="246"/>
      <c r="S26" s="247"/>
    </row>
    <row r="27" spans="1:25" ht="15" customHeight="1">
      <c r="A27" s="163" t="str">
        <f>'Y1'!A27</f>
        <v xml:space="preserve">04  TRAVEL: </v>
      </c>
      <c r="B27" s="164"/>
      <c r="C27" s="164"/>
      <c r="D27" s="164"/>
      <c r="E27" s="164"/>
      <c r="F27" s="164"/>
      <c r="G27" s="164"/>
      <c r="H27" s="165"/>
      <c r="I27" s="189"/>
      <c r="J27" s="181"/>
      <c r="K27" s="71"/>
      <c r="L27" s="104"/>
      <c r="M27" s="263"/>
      <c r="N27" s="262"/>
      <c r="O27" s="262"/>
      <c r="P27" s="247"/>
      <c r="Q27" s="246"/>
      <c r="R27" s="246"/>
      <c r="S27" s="247"/>
    </row>
    <row r="28" spans="1:25" ht="15" customHeight="1">
      <c r="A28" s="166">
        <f>'Y1'!A28</f>
        <v>0</v>
      </c>
      <c r="B28" s="167"/>
      <c r="C28" s="167"/>
      <c r="D28" s="167"/>
      <c r="E28" s="167"/>
      <c r="F28" s="167"/>
      <c r="G28" s="167"/>
      <c r="H28" s="172"/>
      <c r="I28" s="187"/>
      <c r="J28" s="181"/>
      <c r="K28" s="71"/>
      <c r="L28" s="104"/>
      <c r="M28" s="263"/>
      <c r="N28" s="262"/>
      <c r="O28" s="262"/>
      <c r="P28" s="247"/>
      <c r="Q28" s="246"/>
      <c r="R28" s="246"/>
      <c r="S28" s="247"/>
    </row>
    <row r="29" spans="1:25" ht="15" customHeight="1">
      <c r="A29" s="166">
        <f>'Y1'!A29</f>
        <v>0</v>
      </c>
      <c r="B29" s="167"/>
      <c r="C29" s="167"/>
      <c r="D29" s="167"/>
      <c r="E29" s="167"/>
      <c r="F29" s="167"/>
      <c r="G29" s="167"/>
      <c r="H29" s="172"/>
      <c r="I29" s="187"/>
      <c r="J29" s="181"/>
      <c r="K29" s="71"/>
      <c r="L29" s="104"/>
      <c r="M29" s="263"/>
      <c r="N29" s="262"/>
      <c r="O29" s="262"/>
      <c r="P29" s="247"/>
      <c r="Q29" s="246"/>
      <c r="R29" s="246"/>
      <c r="S29" s="247"/>
    </row>
    <row r="30" spans="1:25" ht="15" customHeight="1">
      <c r="A30" s="166">
        <f>'Y1'!A30</f>
        <v>0</v>
      </c>
      <c r="B30" s="167"/>
      <c r="C30" s="167"/>
      <c r="D30" s="167"/>
      <c r="E30" s="167"/>
      <c r="F30" s="167"/>
      <c r="G30" s="167"/>
      <c r="H30" s="172"/>
      <c r="I30" s="187"/>
      <c r="J30" s="181"/>
      <c r="K30" s="71"/>
      <c r="L30" s="104"/>
      <c r="M30" s="264" t="s">
        <v>110</v>
      </c>
      <c r="N30" s="205"/>
      <c r="O30" s="3"/>
      <c r="P30" s="3"/>
      <c r="Q30" s="3"/>
    </row>
    <row r="31" spans="1:25" ht="15" customHeight="1">
      <c r="A31" s="166">
        <f>'Y1'!A31</f>
        <v>0</v>
      </c>
      <c r="B31" s="167"/>
      <c r="C31" s="167"/>
      <c r="D31" s="167"/>
      <c r="E31" s="167"/>
      <c r="F31" s="167"/>
      <c r="G31" s="167"/>
      <c r="H31" s="172"/>
      <c r="I31" s="187"/>
      <c r="J31" s="183">
        <f>SUM(I28:I31)</f>
        <v>0</v>
      </c>
      <c r="K31" s="71"/>
      <c r="L31" s="104"/>
      <c r="M31" s="100" t="s">
        <v>78</v>
      </c>
      <c r="N31" s="3"/>
      <c r="O31" s="3"/>
      <c r="P31" s="3"/>
      <c r="Q31" s="3"/>
    </row>
    <row r="32" spans="1:25" ht="15" customHeight="1" thickBot="1">
      <c r="A32" s="168" t="str">
        <f>'Y1'!A32</f>
        <v>05 SUPPLIES/MATERIALS (any single item costs less than $2,000)</v>
      </c>
      <c r="B32" s="169"/>
      <c r="C32" s="169"/>
      <c r="D32" s="169"/>
      <c r="E32" s="169"/>
      <c r="F32" s="169"/>
      <c r="G32" s="169"/>
      <c r="H32" s="170"/>
      <c r="I32" s="189"/>
      <c r="J32" s="181"/>
      <c r="K32" s="71"/>
      <c r="L32" s="104"/>
      <c r="M32" s="102" t="s">
        <v>87</v>
      </c>
      <c r="N32" s="221"/>
      <c r="O32" s="221"/>
      <c r="P32" s="221"/>
      <c r="Q32" s="218"/>
    </row>
    <row r="33" spans="1:22" ht="15" customHeight="1">
      <c r="A33" s="166">
        <f>'Y1'!A33</f>
        <v>0</v>
      </c>
      <c r="B33" s="167"/>
      <c r="C33" s="167"/>
      <c r="D33" s="167"/>
      <c r="E33" s="167"/>
      <c r="F33" s="167"/>
      <c r="G33" s="167"/>
      <c r="H33" s="172"/>
      <c r="I33" s="187"/>
      <c r="J33" s="181"/>
      <c r="K33" s="71"/>
      <c r="L33" s="104"/>
      <c r="M33" s="209"/>
      <c r="N33" s="210"/>
      <c r="O33" s="286" t="s">
        <v>80</v>
      </c>
      <c r="P33" s="288"/>
      <c r="Q33" s="286" t="s">
        <v>106</v>
      </c>
      <c r="R33" s="287"/>
      <c r="U33" s="3"/>
    </row>
    <row r="34" spans="1:22" ht="15" customHeight="1">
      <c r="A34" s="166">
        <f>'Y1'!A34</f>
        <v>0</v>
      </c>
      <c r="B34" s="167"/>
      <c r="C34" s="167"/>
      <c r="D34" s="167"/>
      <c r="E34" s="167"/>
      <c r="F34" s="167"/>
      <c r="G34" s="167"/>
      <c r="H34" s="172"/>
      <c r="I34" s="187"/>
      <c r="J34" s="181"/>
      <c r="K34" s="71"/>
      <c r="L34" s="104"/>
      <c r="M34" s="212" t="s">
        <v>81</v>
      </c>
      <c r="N34" s="213"/>
      <c r="O34" s="219" t="s">
        <v>82</v>
      </c>
      <c r="P34" s="220" t="s">
        <v>83</v>
      </c>
      <c r="Q34" s="219" t="s">
        <v>82</v>
      </c>
      <c r="R34" s="226" t="s">
        <v>83</v>
      </c>
      <c r="U34" s="3"/>
    </row>
    <row r="35" spans="1:22" ht="15" customHeight="1">
      <c r="A35" s="166">
        <f>'Y1'!A35</f>
        <v>0</v>
      </c>
      <c r="B35" s="167"/>
      <c r="C35" s="167"/>
      <c r="D35" s="167"/>
      <c r="E35" s="167"/>
      <c r="F35" s="167"/>
      <c r="G35" s="167"/>
      <c r="H35" s="172"/>
      <c r="I35" s="187"/>
      <c r="J35" s="181"/>
      <c r="K35" s="71"/>
      <c r="L35" s="104"/>
      <c r="M35" s="214" t="s">
        <v>84</v>
      </c>
      <c r="N35" s="215"/>
      <c r="O35" s="222">
        <v>6031</v>
      </c>
      <c r="P35" s="223">
        <v>1777</v>
      </c>
      <c r="Q35" s="265">
        <v>6031</v>
      </c>
      <c r="R35" s="266">
        <v>1732</v>
      </c>
      <c r="U35" s="3"/>
    </row>
    <row r="36" spans="1:22" ht="15" customHeight="1">
      <c r="A36" s="166">
        <f>'Y1'!A36</f>
        <v>0</v>
      </c>
      <c r="B36" s="167"/>
      <c r="C36" s="167"/>
      <c r="D36" s="167"/>
      <c r="E36" s="167"/>
      <c r="F36" s="167"/>
      <c r="G36" s="167"/>
      <c r="H36" s="172"/>
      <c r="I36" s="187">
        <v>0</v>
      </c>
      <c r="J36" s="181"/>
      <c r="K36" s="71"/>
      <c r="L36" s="104"/>
      <c r="M36" s="214" t="s">
        <v>85</v>
      </c>
      <c r="N36" s="215"/>
      <c r="O36" s="222">
        <v>187</v>
      </c>
      <c r="P36" s="223"/>
      <c r="Q36" s="265">
        <v>187</v>
      </c>
      <c r="R36" s="266"/>
      <c r="U36" s="3"/>
    </row>
    <row r="37" spans="1:22" ht="15" customHeight="1">
      <c r="A37" s="166">
        <f>'Y1'!A37</f>
        <v>0</v>
      </c>
      <c r="B37" s="167"/>
      <c r="C37" s="167"/>
      <c r="D37" s="167"/>
      <c r="E37" s="167"/>
      <c r="F37" s="167"/>
      <c r="G37" s="167"/>
      <c r="H37" s="172"/>
      <c r="I37" s="187">
        <v>0</v>
      </c>
      <c r="J37" s="181"/>
      <c r="K37" s="3"/>
      <c r="L37" s="4"/>
      <c r="M37" s="214" t="s">
        <v>107</v>
      </c>
      <c r="N37" s="215"/>
      <c r="O37" s="222">
        <v>38</v>
      </c>
      <c r="P37" s="223">
        <v>10.85</v>
      </c>
      <c r="Q37" s="222">
        <v>38</v>
      </c>
      <c r="R37" s="268">
        <v>10.85</v>
      </c>
      <c r="U37" s="3"/>
    </row>
    <row r="38" spans="1:22" ht="15" customHeight="1">
      <c r="A38" s="166">
        <f>'Y1'!A38</f>
        <v>0</v>
      </c>
      <c r="B38" s="167"/>
      <c r="C38" s="167"/>
      <c r="D38" s="167"/>
      <c r="E38" s="167"/>
      <c r="F38" s="167"/>
      <c r="G38" s="167"/>
      <c r="H38" s="172"/>
      <c r="I38" s="187">
        <v>0</v>
      </c>
      <c r="J38" s="181"/>
      <c r="K38" s="3"/>
      <c r="L38" s="4"/>
      <c r="M38" s="214" t="s">
        <v>108</v>
      </c>
      <c r="N38" s="215"/>
      <c r="O38" s="222">
        <v>86</v>
      </c>
      <c r="P38" s="223">
        <v>86</v>
      </c>
      <c r="Q38" s="222">
        <v>86</v>
      </c>
      <c r="R38" s="268">
        <v>86</v>
      </c>
      <c r="U38" s="3"/>
    </row>
    <row r="39" spans="1:22" ht="15" customHeight="1" thickBot="1">
      <c r="A39" s="166">
        <f>'Y1'!A39</f>
        <v>0</v>
      </c>
      <c r="B39" s="167"/>
      <c r="C39" s="167"/>
      <c r="D39" s="167"/>
      <c r="E39" s="167"/>
      <c r="F39" s="167"/>
      <c r="G39" s="167"/>
      <c r="H39" s="172"/>
      <c r="I39" s="187">
        <v>0</v>
      </c>
      <c r="J39" s="183">
        <f>SUM(I33:I39)</f>
        <v>0</v>
      </c>
      <c r="K39" s="3"/>
      <c r="L39" s="4"/>
      <c r="M39" s="216" t="s">
        <v>86</v>
      </c>
      <c r="N39" s="217"/>
      <c r="O39" s="227">
        <f>SUM(O35:O38)</f>
        <v>6342</v>
      </c>
      <c r="P39" s="228">
        <f>SUM(P35:P38)</f>
        <v>1873.85</v>
      </c>
      <c r="Q39" s="270">
        <f>SUM(Q35:Q38)</f>
        <v>6342</v>
      </c>
      <c r="R39" s="271">
        <f>SUM(R35:R38)</f>
        <v>1828.85</v>
      </c>
      <c r="U39" s="3"/>
    </row>
    <row r="40" spans="1:22" ht="15" customHeight="1">
      <c r="A40" s="163" t="str">
        <f>'Y1'!A40</f>
        <v xml:space="preserve">06 EQUIPMENT   (equipment over $5,000 per item)  </v>
      </c>
      <c r="B40" s="164"/>
      <c r="C40" s="164"/>
      <c r="D40" s="164"/>
      <c r="E40" s="164"/>
      <c r="F40" s="164"/>
      <c r="G40" s="164"/>
      <c r="H40" s="165"/>
      <c r="I40" s="189"/>
      <c r="J40" s="184"/>
      <c r="K40" s="3"/>
      <c r="L40" s="4"/>
      <c r="N40" s="101"/>
      <c r="O40" s="101"/>
      <c r="P40" s="101"/>
      <c r="Q40" s="101"/>
      <c r="R40" s="3"/>
      <c r="T40" s="3"/>
      <c r="U40" s="3"/>
    </row>
    <row r="41" spans="1:22" ht="15" customHeight="1">
      <c r="A41" s="166">
        <f>'Y1'!A41</f>
        <v>0</v>
      </c>
      <c r="B41" s="167"/>
      <c r="C41" s="167"/>
      <c r="D41" s="167"/>
      <c r="E41" s="167"/>
      <c r="F41" s="167"/>
      <c r="G41" s="167"/>
      <c r="H41" s="172"/>
      <c r="I41" s="187">
        <v>0</v>
      </c>
      <c r="J41" s="181"/>
      <c r="K41" s="3"/>
      <c r="L41" s="4"/>
      <c r="M41" s="272" t="s">
        <v>109</v>
      </c>
      <c r="N41" s="273"/>
      <c r="O41" s="274"/>
      <c r="P41" s="275"/>
      <c r="Q41" s="3"/>
      <c r="T41" s="3"/>
      <c r="U41" s="3"/>
    </row>
    <row r="42" spans="1:22" ht="15" customHeight="1">
      <c r="A42" s="166">
        <f>'Y1'!A42</f>
        <v>0</v>
      </c>
      <c r="B42" s="167"/>
      <c r="C42" s="167"/>
      <c r="D42" s="167"/>
      <c r="E42" s="167"/>
      <c r="F42" s="167"/>
      <c r="G42" s="167"/>
      <c r="H42" s="172"/>
      <c r="I42" s="187">
        <v>0</v>
      </c>
      <c r="J42" s="181"/>
      <c r="K42" s="3"/>
      <c r="L42" s="4"/>
      <c r="M42" s="276" t="s">
        <v>50</v>
      </c>
      <c r="N42" s="277"/>
      <c r="O42" s="274"/>
      <c r="P42" s="276" t="s">
        <v>51</v>
      </c>
      <c r="Q42" s="278"/>
      <c r="T42" s="3"/>
      <c r="U42" s="3"/>
    </row>
    <row r="43" spans="1:22" ht="15" customHeight="1">
      <c r="A43" s="166">
        <f>'Y1'!A43</f>
        <v>0</v>
      </c>
      <c r="B43" s="167"/>
      <c r="C43" s="167"/>
      <c r="D43" s="167"/>
      <c r="E43" s="167"/>
      <c r="F43" s="167"/>
      <c r="G43" s="167"/>
      <c r="H43" s="172"/>
      <c r="I43" s="190">
        <v>0</v>
      </c>
      <c r="J43" s="183">
        <f>SUM(I41:I43)</f>
        <v>0</v>
      </c>
      <c r="K43" s="3"/>
      <c r="L43" s="4"/>
      <c r="M43" s="279" t="s">
        <v>66</v>
      </c>
      <c r="N43" s="280">
        <v>0.55500000000000005</v>
      </c>
      <c r="P43" s="279" t="s">
        <v>52</v>
      </c>
      <c r="Q43" s="281">
        <v>0.76500000000000001</v>
      </c>
      <c r="T43" s="3"/>
      <c r="U43" s="3"/>
    </row>
    <row r="44" spans="1:22" ht="15" customHeight="1">
      <c r="A44" s="89" t="s">
        <v>76</v>
      </c>
      <c r="B44" s="90"/>
      <c r="C44" s="90"/>
      <c r="D44" s="86" t="s">
        <v>60</v>
      </c>
      <c r="E44" s="87" t="s">
        <v>61</v>
      </c>
      <c r="F44" s="88" t="s">
        <v>62</v>
      </c>
      <c r="G44" s="90"/>
      <c r="H44" s="90"/>
      <c r="I44" s="191"/>
      <c r="J44" s="181"/>
      <c r="K44" s="71"/>
      <c r="L44" s="104"/>
      <c r="M44" s="269"/>
      <c r="N44" s="269"/>
      <c r="O44" s="269"/>
      <c r="P44" s="282"/>
      <c r="Q44" s="282"/>
      <c r="T44" s="3"/>
      <c r="U44" s="3"/>
    </row>
    <row r="45" spans="1:22" ht="15" customHeight="1">
      <c r="A45" s="81" t="s">
        <v>58</v>
      </c>
      <c r="B45" s="82"/>
      <c r="C45" s="82"/>
      <c r="D45" s="91">
        <f>'Y2'!D45*105%</f>
        <v>7341.6577500000003</v>
      </c>
      <c r="E45" s="237"/>
      <c r="F45" s="238"/>
      <c r="G45" s="83"/>
      <c r="H45" s="92"/>
      <c r="I45" s="192">
        <f>D45*E45*F45</f>
        <v>0</v>
      </c>
      <c r="J45" s="181"/>
      <c r="K45" s="71"/>
      <c r="L45" s="104"/>
      <c r="M45" s="272" t="s">
        <v>112</v>
      </c>
      <c r="R45" s="282"/>
      <c r="T45" s="3"/>
      <c r="U45" s="3"/>
    </row>
    <row r="46" spans="1:22" ht="15" customHeight="1" thickBot="1">
      <c r="A46" s="81" t="s">
        <v>59</v>
      </c>
      <c r="B46" s="84"/>
      <c r="C46" s="84"/>
      <c r="D46" s="91">
        <f>'Y2'!D46*105%</f>
        <v>2169.2156062500003</v>
      </c>
      <c r="E46" s="237"/>
      <c r="F46" s="238"/>
      <c r="G46" s="83"/>
      <c r="H46" s="85"/>
      <c r="I46" s="192">
        <f>D46*E46*F46</f>
        <v>0</v>
      </c>
      <c r="J46" s="183">
        <f>SUM(I45:I46)</f>
        <v>0</v>
      </c>
      <c r="K46" s="71"/>
      <c r="L46" s="104"/>
      <c r="T46" s="3"/>
      <c r="U46" s="3"/>
    </row>
    <row r="47" spans="1:22" ht="15" customHeight="1" thickBot="1">
      <c r="A47" s="108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4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0"/>
      <c r="I48" s="240"/>
      <c r="J48" s="69"/>
      <c r="K48" s="71"/>
      <c r="L48" s="104"/>
      <c r="V48" s="269"/>
    </row>
    <row r="49" spans="1:22" ht="15" customHeight="1" thickBot="1">
      <c r="A49" s="145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0"/>
      <c r="I49" s="240"/>
      <c r="J49" s="69"/>
      <c r="K49" s="71"/>
      <c r="L49" s="104"/>
      <c r="M49" s="282"/>
      <c r="N49" s="282"/>
      <c r="O49" s="282"/>
      <c r="S49" s="282"/>
    </row>
    <row r="50" spans="1:22" ht="15" customHeight="1" thickBot="1">
      <c r="A50" s="108" t="s">
        <v>14</v>
      </c>
      <c r="B50" s="109"/>
      <c r="C50" s="9"/>
      <c r="D50" s="9"/>
      <c r="E50" s="9"/>
      <c r="F50" s="9"/>
      <c r="G50" s="9"/>
      <c r="H50" s="11"/>
      <c r="I50" s="48"/>
      <c r="J50" s="193">
        <f>J47+I48+I49</f>
        <v>0</v>
      </c>
      <c r="K50" s="71"/>
      <c r="L50" s="104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0"/>
      <c r="I51" s="240"/>
      <c r="J51" s="69"/>
      <c r="K51" s="71"/>
      <c r="L51" s="104"/>
      <c r="R51" s="282"/>
      <c r="U51" s="282"/>
    </row>
    <row r="52" spans="1:22" ht="15" customHeight="1" thickBot="1">
      <c r="A52" s="145"/>
      <c r="B52" s="294" t="s">
        <v>12</v>
      </c>
      <c r="C52" s="295"/>
      <c r="D52" s="295"/>
      <c r="E52" s="295"/>
      <c r="F52" s="295"/>
      <c r="G52" s="295"/>
      <c r="H52" s="310"/>
      <c r="I52" s="240"/>
      <c r="J52" s="69"/>
      <c r="K52" s="71"/>
      <c r="L52" s="104"/>
      <c r="T52" s="282"/>
    </row>
    <row r="53" spans="1:22" ht="15" customHeight="1" thickBot="1">
      <c r="A53" s="108" t="s">
        <v>15</v>
      </c>
      <c r="B53" s="109"/>
      <c r="C53" s="9"/>
      <c r="D53" s="9"/>
      <c r="E53" s="9"/>
      <c r="F53" s="9"/>
      <c r="G53" s="9"/>
      <c r="H53" s="11"/>
      <c r="I53" s="48"/>
      <c r="J53" s="194">
        <f>J50+I51+I52</f>
        <v>0</v>
      </c>
      <c r="K53" s="71"/>
      <c r="L53" s="104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80">
        <f>J47-J46-J43</f>
        <v>0</v>
      </c>
      <c r="J54" s="69"/>
      <c r="K54" s="71"/>
      <c r="L54" s="104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4"/>
      <c r="S55" s="282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4"/>
      <c r="M56" s="269"/>
      <c r="N56" s="249"/>
      <c r="P56" s="282"/>
      <c r="Q56" s="282"/>
    </row>
    <row r="57" spans="1:22" ht="15" customHeight="1">
      <c r="M57" s="269"/>
      <c r="N57" s="269"/>
    </row>
    <row r="58" spans="1:22" ht="15" customHeight="1">
      <c r="M58" s="282"/>
      <c r="N58" s="282"/>
    </row>
    <row r="59" spans="1:22" ht="15" customHeight="1"/>
    <row r="62" spans="1:22">
      <c r="V62" s="282"/>
    </row>
    <row r="63" spans="1:22" ht="34.5" customHeight="1">
      <c r="T63" s="282"/>
      <c r="U63" s="282"/>
    </row>
    <row r="64" spans="1:22" ht="33" customHeight="1"/>
    <row r="65" spans="13:14" ht="22.5" customHeight="1">
      <c r="M65" s="282"/>
      <c r="N65" s="282"/>
    </row>
    <row r="68" spans="13:14" ht="12.75">
      <c r="M68" s="249"/>
      <c r="N68" s="249"/>
    </row>
    <row r="69" spans="13:14" ht="12.75">
      <c r="M69" s="249"/>
      <c r="N69" s="249"/>
    </row>
  </sheetData>
  <mergeCells count="10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</mergeCells>
  <hyperlinks>
    <hyperlink ref="M8" r:id="rId1" xr:uid="{00000000-0004-0000-0200-000002000000}"/>
    <hyperlink ref="T7" r:id="rId2" xr:uid="{18322C5C-7454-42F5-B2EE-0C741980CC77}"/>
    <hyperlink ref="O16" r:id="rId3" xr:uid="{A0CD7FD9-378B-4EA6-A9AB-804A87B46211}"/>
    <hyperlink ref="M31" r:id="rId4" xr:uid="{9E0D393E-8739-49E4-9535-5424C28DB591}"/>
  </hyperlinks>
  <printOptions gridLines="1"/>
  <pageMargins left="0.48" right="0.46" top="0.31" bottom="0.33" header="0.32" footer="0.34"/>
  <pageSetup scale="67" orientation="portrait" horizontalDpi="4294967292" verticalDpi="4294967292" r:id="rId5"/>
  <headerFooter alignWithMargins="0"/>
  <colBreaks count="1" manualBreakCount="1">
    <brk id="10" max="1048575" man="1"/>
  </col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2"/>
    <pageSetUpPr fitToPage="1"/>
  </sheetPr>
  <dimension ref="A1:X69"/>
  <sheetViews>
    <sheetView topLeftCell="A4" workbookViewId="0">
      <selection activeCell="M17" sqref="M17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28515625" style="3" customWidth="1"/>
    <col min="5" max="5" width="8.7109375" style="3" customWidth="1"/>
    <col min="6" max="6" width="13.5703125" style="3" customWidth="1"/>
    <col min="7" max="7" width="12" style="3" bestFit="1" customWidth="1"/>
    <col min="8" max="8" width="13.28515625" style="10" bestFit="1" customWidth="1"/>
    <col min="9" max="9" width="12.42578125" style="10" customWidth="1"/>
    <col min="10" max="10" width="11.85546875" style="10" customWidth="1"/>
    <col min="11" max="11" width="7.85546875" style="2" customWidth="1"/>
    <col min="12" max="12" width="7.85546875" style="107" customWidth="1"/>
    <col min="13" max="13" width="19.7109375" customWidth="1"/>
    <col min="14" max="14" width="14" customWidth="1"/>
    <col min="15" max="15" width="11.7109375" customWidth="1"/>
    <col min="16" max="16" width="14.85546875" customWidth="1"/>
    <col min="23" max="16384" width="10.85546875" style="3"/>
  </cols>
  <sheetData>
    <row r="1" spans="1:24" ht="26.25" customHeight="1" thickBot="1">
      <c r="A1" s="110" t="s">
        <v>43</v>
      </c>
      <c r="B1" s="233"/>
      <c r="C1" s="111" t="s">
        <v>44</v>
      </c>
      <c r="D1" s="112">
        <f>J47</f>
        <v>0</v>
      </c>
      <c r="E1" s="111" t="s">
        <v>45</v>
      </c>
      <c r="F1" s="112">
        <f>B1-D1</f>
        <v>0</v>
      </c>
      <c r="G1" s="111"/>
      <c r="H1" s="113" t="s">
        <v>46</v>
      </c>
      <c r="I1" s="114">
        <v>1.03</v>
      </c>
      <c r="J1" s="97">
        <f>'Y1'!J1</f>
        <v>199300</v>
      </c>
      <c r="K1" s="66" t="s">
        <v>63</v>
      </c>
      <c r="L1" s="104"/>
      <c r="M1" s="290" t="s">
        <v>94</v>
      </c>
      <c r="N1" s="290"/>
      <c r="O1" s="290"/>
      <c r="P1" s="290"/>
      <c r="Q1" s="290"/>
      <c r="R1" s="290"/>
    </row>
    <row r="2" spans="1:24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5"/>
      <c r="M2"/>
      <c r="N2"/>
      <c r="O2"/>
      <c r="P2"/>
      <c r="Q2"/>
      <c r="R2"/>
      <c r="S2"/>
      <c r="T2"/>
      <c r="U2"/>
      <c r="V2"/>
    </row>
    <row r="3" spans="1:24" s="1" customFormat="1" ht="18.75" thickBot="1">
      <c r="A3" s="299"/>
      <c r="B3" s="300"/>
      <c r="C3" s="300"/>
      <c r="D3" s="300"/>
      <c r="E3" s="300"/>
      <c r="F3" s="300"/>
      <c r="G3" s="301"/>
      <c r="H3" s="117">
        <f>'Y3'!H3+365</f>
        <v>1095</v>
      </c>
      <c r="I3" s="116">
        <f>'Y3'!I3+365</f>
        <v>1095</v>
      </c>
      <c r="J3" s="115"/>
      <c r="K3" s="67"/>
      <c r="L3" s="105"/>
      <c r="M3" s="243" t="s">
        <v>95</v>
      </c>
      <c r="N3"/>
      <c r="O3"/>
      <c r="P3" s="248"/>
      <c r="Q3" s="249"/>
      <c r="R3"/>
      <c r="S3"/>
      <c r="T3"/>
      <c r="U3"/>
      <c r="V3"/>
    </row>
    <row r="4" spans="1:24" ht="21.75" customHeight="1">
      <c r="A4" s="304" t="s">
        <v>67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4"/>
      <c r="M4" s="250" t="s">
        <v>96</v>
      </c>
      <c r="N4" s="250" t="s">
        <v>97</v>
      </c>
      <c r="O4" s="250" t="s">
        <v>98</v>
      </c>
      <c r="P4" s="250" t="s">
        <v>99</v>
      </c>
    </row>
    <row r="5" spans="1:24" ht="24" customHeight="1">
      <c r="A5" s="98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42" t="s">
        <v>92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3"/>
      <c r="M5" s="251" t="s">
        <v>95</v>
      </c>
      <c r="N5" s="251">
        <v>199300</v>
      </c>
      <c r="O5" s="251">
        <f>N5/12</f>
        <v>16608.333333333332</v>
      </c>
      <c r="P5" s="289">
        <v>42737</v>
      </c>
      <c r="Q5" s="252"/>
    </row>
    <row r="6" spans="1:24" ht="20.100000000000001" customHeight="1">
      <c r="A6" s="147">
        <f>'Y1'!A6</f>
        <v>0</v>
      </c>
      <c r="B6" s="147">
        <f>'Y1'!B6</f>
        <v>0</v>
      </c>
      <c r="C6" s="7">
        <v>12</v>
      </c>
      <c r="D6" s="151">
        <f>E6/12</f>
        <v>0</v>
      </c>
      <c r="E6" s="231"/>
      <c r="F6" s="206">
        <f>'Y3'!F6*'Y4'!$I$1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7">
        <f>'Y1'!K6</f>
        <v>0</v>
      </c>
      <c r="L6" s="106"/>
    </row>
    <row r="7" spans="1:24" ht="20.100000000000001" customHeight="1">
      <c r="A7" s="147">
        <f>'Y1'!A7</f>
        <v>0</v>
      </c>
      <c r="B7" s="147">
        <f>'Y1'!B7</f>
        <v>0</v>
      </c>
      <c r="C7" s="7">
        <v>12</v>
      </c>
      <c r="D7" s="151">
        <f t="shared" ref="D7:D14" si="4">E7/12</f>
        <v>0</v>
      </c>
      <c r="E7" s="231"/>
      <c r="F7" s="206">
        <f>'Y3'!F7*'Y4'!$I$1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7">
        <f>'Y1'!K7</f>
        <v>0</v>
      </c>
      <c r="L7" s="106"/>
      <c r="M7" s="99" t="s">
        <v>88</v>
      </c>
      <c r="R7" s="243" t="s">
        <v>93</v>
      </c>
      <c r="T7" s="79" t="s">
        <v>111</v>
      </c>
    </row>
    <row r="8" spans="1:24" ht="20.100000000000001" customHeight="1">
      <c r="A8" s="147">
        <f>'Y1'!A8</f>
        <v>0</v>
      </c>
      <c r="B8" s="147">
        <f>'Y1'!B8</f>
        <v>0</v>
      </c>
      <c r="C8" s="7">
        <v>12</v>
      </c>
      <c r="D8" s="151">
        <f t="shared" si="4"/>
        <v>0</v>
      </c>
      <c r="E8" s="231"/>
      <c r="F8" s="206">
        <f>'Y3'!F8*'Y4'!$I$1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7">
        <f>'Y1'!K8</f>
        <v>0</v>
      </c>
      <c r="L8" s="106"/>
      <c r="M8" s="79" t="s">
        <v>89</v>
      </c>
    </row>
    <row r="9" spans="1:24" ht="20.100000000000001" customHeight="1">
      <c r="A9" s="148"/>
      <c r="B9" s="147"/>
      <c r="C9" s="7">
        <v>12</v>
      </c>
      <c r="D9" s="151">
        <f t="shared" si="4"/>
        <v>0</v>
      </c>
      <c r="E9" s="231"/>
      <c r="F9" s="206">
        <f>'Y3'!F9*'Y4'!$I$1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7">
        <f>'Y1'!K9</f>
        <v>0</v>
      </c>
      <c r="L9" s="106"/>
      <c r="M9" s="306" t="s">
        <v>100</v>
      </c>
      <c r="N9" s="307"/>
      <c r="O9" s="253" t="s">
        <v>65</v>
      </c>
      <c r="P9" s="253" t="s">
        <v>90</v>
      </c>
    </row>
    <row r="10" spans="1:24" ht="20.100000000000001" customHeight="1">
      <c r="A10" s="148"/>
      <c r="B10" s="147"/>
      <c r="C10" s="7">
        <v>12</v>
      </c>
      <c r="D10" s="151">
        <f t="shared" si="4"/>
        <v>0</v>
      </c>
      <c r="E10" s="231"/>
      <c r="F10" s="206">
        <f>'Y3'!F10*'Y4'!$I$1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7">
        <f>'Y1'!K10</f>
        <v>0</v>
      </c>
      <c r="L10" s="106"/>
      <c r="M10" s="308"/>
      <c r="N10" s="309"/>
      <c r="O10" s="254" t="s">
        <v>64</v>
      </c>
      <c r="P10" s="254" t="s">
        <v>91</v>
      </c>
    </row>
    <row r="11" spans="1:24" ht="20.100000000000001" customHeight="1">
      <c r="A11" s="148"/>
      <c r="B11" s="147"/>
      <c r="C11" s="7">
        <v>12</v>
      </c>
      <c r="D11" s="151">
        <f t="shared" si="4"/>
        <v>0</v>
      </c>
      <c r="E11" s="231"/>
      <c r="F11" s="206">
        <f>'Y3'!F11*'Y4'!$I$1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7">
        <f>'Y1'!K11</f>
        <v>0</v>
      </c>
      <c r="L11" s="106"/>
      <c r="M11" s="255" t="s">
        <v>101</v>
      </c>
      <c r="N11" s="256"/>
      <c r="O11" s="257">
        <v>2436</v>
      </c>
      <c r="P11" s="257">
        <f>O11*1.03</f>
        <v>2509.08</v>
      </c>
    </row>
    <row r="12" spans="1:24" ht="20.100000000000001" customHeight="1">
      <c r="A12" s="148"/>
      <c r="B12" s="147"/>
      <c r="C12" s="7">
        <v>12</v>
      </c>
      <c r="D12" s="151">
        <f t="shared" si="4"/>
        <v>0</v>
      </c>
      <c r="E12" s="231"/>
      <c r="F12" s="206">
        <f>'Y3'!F12*'Y4'!$I$1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7">
        <f>'Y1'!K12</f>
        <v>0</v>
      </c>
      <c r="L12" s="106"/>
      <c r="M12" s="76" t="s">
        <v>102</v>
      </c>
      <c r="N12" s="77"/>
      <c r="O12" s="78">
        <v>2619</v>
      </c>
      <c r="P12" s="78">
        <f>O12*1.03</f>
        <v>2697.57</v>
      </c>
    </row>
    <row r="13" spans="1:24" ht="20.100000000000001" customHeight="1">
      <c r="A13" s="148"/>
      <c r="B13" s="147"/>
      <c r="C13" s="7">
        <v>12</v>
      </c>
      <c r="D13" s="151">
        <f t="shared" si="4"/>
        <v>0</v>
      </c>
      <c r="E13" s="231"/>
      <c r="F13" s="206">
        <f>'Y3'!F13*'Y4'!$I$1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7">
        <f>'Y1'!K13</f>
        <v>0</v>
      </c>
      <c r="L13" s="106"/>
      <c r="M13" s="255" t="s">
        <v>103</v>
      </c>
      <c r="N13" s="256"/>
      <c r="O13" s="257">
        <v>2814</v>
      </c>
      <c r="P13" s="257">
        <f>O13*1.03</f>
        <v>2898.42</v>
      </c>
    </row>
    <row r="14" spans="1:24" ht="20.100000000000001" customHeight="1">
      <c r="A14" s="148"/>
      <c r="B14" s="147"/>
      <c r="C14" s="7">
        <v>12</v>
      </c>
      <c r="D14" s="151">
        <f t="shared" si="4"/>
        <v>0</v>
      </c>
      <c r="E14" s="231"/>
      <c r="F14" s="206">
        <f>'Y3'!F14*'Y4'!$I$1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7">
        <f>'Y1'!K14</f>
        <v>0</v>
      </c>
      <c r="L14" s="106"/>
    </row>
    <row r="15" spans="1:24" ht="20.100000000000001" customHeight="1" thickBot="1">
      <c r="A15" s="93"/>
      <c r="B15" s="5"/>
      <c r="C15" s="5"/>
      <c r="D15" s="5"/>
      <c r="E15" s="5"/>
      <c r="F15" s="94"/>
      <c r="G15" s="94"/>
      <c r="H15" s="95">
        <f>SUM(H6:H14)</f>
        <v>0</v>
      </c>
      <c r="I15" s="96">
        <f>SUM(I6:I14)</f>
        <v>0</v>
      </c>
      <c r="J15" s="95">
        <f>SUM(J6:J14)</f>
        <v>0</v>
      </c>
      <c r="K15" s="71"/>
      <c r="L15" s="104"/>
      <c r="W15"/>
      <c r="X15"/>
    </row>
    <row r="16" spans="1:24" ht="15" customHeight="1">
      <c r="A16" s="158" t="str">
        <f>'Y1'!A16</f>
        <v xml:space="preserve">02 CONSULTING SERVICE:  </v>
      </c>
      <c r="B16" s="159"/>
      <c r="C16" s="159"/>
      <c r="D16" s="159"/>
      <c r="E16" s="159"/>
      <c r="F16" s="159"/>
      <c r="G16" s="159"/>
      <c r="H16" s="160"/>
      <c r="I16" s="152"/>
      <c r="J16" s="65"/>
      <c r="K16" s="71"/>
      <c r="L16" s="104"/>
      <c r="M16" s="243" t="s">
        <v>104</v>
      </c>
      <c r="O16" s="79" t="s">
        <v>105</v>
      </c>
      <c r="W16"/>
      <c r="X16"/>
    </row>
    <row r="17" spans="1:24" ht="15" customHeight="1">
      <c r="A17" s="161">
        <f>'Y1'!A17</f>
        <v>0</v>
      </c>
      <c r="B17" s="162"/>
      <c r="C17" s="162"/>
      <c r="D17" s="162"/>
      <c r="E17" s="162"/>
      <c r="F17" s="162"/>
      <c r="G17" s="162"/>
      <c r="H17" s="171"/>
      <c r="I17" s="187">
        <v>0</v>
      </c>
      <c r="J17" s="181"/>
      <c r="K17" s="71"/>
      <c r="L17" s="104"/>
      <c r="N17" s="283"/>
      <c r="P17" s="248"/>
      <c r="S17" s="244"/>
      <c r="W17"/>
      <c r="X17"/>
    </row>
    <row r="18" spans="1:24" ht="15" customHeight="1">
      <c r="A18" s="161">
        <f>'Y1'!A18</f>
        <v>0</v>
      </c>
      <c r="B18" s="162"/>
      <c r="C18" s="162"/>
      <c r="D18" s="162"/>
      <c r="E18" s="162"/>
      <c r="F18" s="162"/>
      <c r="G18" s="162"/>
      <c r="H18" s="171"/>
      <c r="I18" s="187">
        <v>0</v>
      </c>
      <c r="J18" s="181"/>
      <c r="K18" s="71"/>
      <c r="L18" s="104"/>
      <c r="M18" s="258"/>
      <c r="N18" s="259"/>
      <c r="O18" s="245"/>
      <c r="P18" s="260"/>
      <c r="Q18" s="245"/>
      <c r="R18" s="245"/>
      <c r="S18" s="245"/>
      <c r="W18"/>
      <c r="X18"/>
    </row>
    <row r="19" spans="1:24" ht="15" customHeight="1">
      <c r="A19" s="161">
        <f>'Y1'!A19</f>
        <v>0</v>
      </c>
      <c r="B19" s="162"/>
      <c r="C19" s="162"/>
      <c r="D19" s="162"/>
      <c r="E19" s="162"/>
      <c r="F19" s="162"/>
      <c r="G19" s="162"/>
      <c r="H19" s="171"/>
      <c r="I19" s="187">
        <v>0</v>
      </c>
      <c r="J19" s="182">
        <f>SUM(I17:I19)</f>
        <v>0</v>
      </c>
      <c r="K19" s="71"/>
      <c r="L19" s="104"/>
      <c r="M19" s="261"/>
      <c r="N19" s="262"/>
      <c r="O19" s="262"/>
      <c r="P19" s="246"/>
      <c r="Q19" s="246"/>
      <c r="R19" s="246"/>
      <c r="S19" s="246"/>
      <c r="W19"/>
      <c r="X19"/>
    </row>
    <row r="20" spans="1:24" ht="15" customHeight="1">
      <c r="A20" s="163" t="str">
        <f>'Y1'!A20</f>
        <v>03 OTHER EXPENSES (Facilities/lab fees; publications, etc.)</v>
      </c>
      <c r="B20" s="164"/>
      <c r="C20" s="164"/>
      <c r="D20" s="164"/>
      <c r="E20" s="164"/>
      <c r="F20" s="164"/>
      <c r="G20" s="164"/>
      <c r="H20" s="165"/>
      <c r="I20" s="188"/>
      <c r="J20" s="181"/>
      <c r="K20" s="71"/>
      <c r="L20" s="104"/>
      <c r="M20" s="263"/>
      <c r="N20" s="262"/>
      <c r="O20" s="262"/>
      <c r="P20" s="246"/>
      <c r="Q20" s="246"/>
      <c r="R20" s="246"/>
      <c r="S20" s="247"/>
      <c r="W20"/>
      <c r="X20"/>
    </row>
    <row r="21" spans="1:24" ht="15" customHeight="1">
      <c r="A21" s="166">
        <f>'Y1'!A21</f>
        <v>0</v>
      </c>
      <c r="B21" s="167"/>
      <c r="C21" s="167"/>
      <c r="D21" s="167"/>
      <c r="E21" s="167"/>
      <c r="F21" s="167"/>
      <c r="G21" s="167"/>
      <c r="H21" s="172"/>
      <c r="I21" s="187"/>
      <c r="J21" s="181"/>
      <c r="K21" s="71"/>
      <c r="L21" s="104"/>
      <c r="M21" s="263"/>
      <c r="N21" s="262"/>
      <c r="O21" s="262"/>
      <c r="P21" s="247"/>
      <c r="Q21" s="246"/>
      <c r="R21" s="246"/>
      <c r="S21" s="247"/>
      <c r="W21"/>
      <c r="X21"/>
    </row>
    <row r="22" spans="1:24" ht="15" customHeight="1">
      <c r="A22" s="166">
        <f>'Y1'!A22</f>
        <v>0</v>
      </c>
      <c r="B22" s="167"/>
      <c r="C22" s="167"/>
      <c r="D22" s="167"/>
      <c r="E22" s="167"/>
      <c r="F22" s="167"/>
      <c r="G22" s="167"/>
      <c r="H22" s="172"/>
      <c r="I22" s="187"/>
      <c r="J22" s="181"/>
      <c r="K22" s="71"/>
      <c r="L22" s="104"/>
      <c r="M22" s="263"/>
      <c r="N22" s="262"/>
      <c r="O22" s="262"/>
      <c r="P22" s="247"/>
      <c r="Q22" s="246"/>
      <c r="R22" s="246"/>
      <c r="S22" s="247"/>
      <c r="W22"/>
      <c r="X22"/>
    </row>
    <row r="23" spans="1:24" ht="15" customHeight="1">
      <c r="A23" s="166">
        <f>'Y1'!A23</f>
        <v>0</v>
      </c>
      <c r="B23" s="167"/>
      <c r="C23" s="167"/>
      <c r="D23" s="167"/>
      <c r="E23" s="167"/>
      <c r="F23" s="167"/>
      <c r="G23" s="167"/>
      <c r="H23" s="172"/>
      <c r="I23" s="187"/>
      <c r="J23" s="181"/>
      <c r="K23" s="71"/>
      <c r="L23" s="104"/>
      <c r="M23" s="263"/>
      <c r="N23" s="262"/>
      <c r="O23" s="262"/>
      <c r="P23" s="247"/>
      <c r="Q23" s="246"/>
      <c r="R23" s="246"/>
      <c r="S23" s="247"/>
      <c r="W23"/>
      <c r="X23"/>
    </row>
    <row r="24" spans="1:24" ht="15" customHeight="1">
      <c r="A24" s="166">
        <f>'Y1'!A24</f>
        <v>0</v>
      </c>
      <c r="B24" s="167"/>
      <c r="C24" s="167"/>
      <c r="D24" s="167"/>
      <c r="E24" s="167"/>
      <c r="F24" s="167"/>
      <c r="G24" s="167"/>
      <c r="H24" s="172"/>
      <c r="I24" s="187"/>
      <c r="J24" s="181"/>
      <c r="K24" s="71"/>
      <c r="L24" s="104"/>
      <c r="M24" s="263"/>
      <c r="N24" s="262"/>
      <c r="O24" s="262"/>
      <c r="P24" s="247"/>
      <c r="Q24" s="246"/>
      <c r="R24" s="246"/>
      <c r="S24" s="247"/>
      <c r="W24"/>
      <c r="X24"/>
    </row>
    <row r="25" spans="1:24" ht="15" customHeight="1">
      <c r="A25" s="166">
        <f>'Y1'!A25</f>
        <v>0</v>
      </c>
      <c r="B25" s="167"/>
      <c r="C25" s="167"/>
      <c r="D25" s="167"/>
      <c r="E25" s="167"/>
      <c r="F25" s="167"/>
      <c r="G25" s="167"/>
      <c r="H25" s="172"/>
      <c r="I25" s="187"/>
      <c r="J25" s="181"/>
      <c r="K25" s="71"/>
      <c r="L25" s="104"/>
      <c r="M25" s="263"/>
      <c r="N25" s="262"/>
      <c r="O25" s="262"/>
      <c r="P25" s="247"/>
      <c r="Q25" s="246"/>
      <c r="R25" s="246"/>
      <c r="S25" s="247"/>
    </row>
    <row r="26" spans="1:24" ht="15" customHeight="1">
      <c r="A26" s="166">
        <f>'Y1'!A26</f>
        <v>0</v>
      </c>
      <c r="B26" s="167"/>
      <c r="C26" s="167"/>
      <c r="D26" s="167"/>
      <c r="E26" s="167"/>
      <c r="F26" s="167"/>
      <c r="G26" s="167"/>
      <c r="H26" s="172"/>
      <c r="I26" s="187"/>
      <c r="J26" s="182">
        <f>SUM(I21:I26)</f>
        <v>0</v>
      </c>
      <c r="K26" s="71"/>
      <c r="L26" s="104"/>
      <c r="M26" s="263"/>
      <c r="N26" s="262"/>
      <c r="O26" s="262"/>
      <c r="P26" s="247"/>
      <c r="Q26" s="246"/>
      <c r="R26" s="246"/>
      <c r="S26" s="247"/>
    </row>
    <row r="27" spans="1:24" ht="15" customHeight="1">
      <c r="A27" s="163" t="str">
        <f>'Y1'!A27</f>
        <v xml:space="preserve">04  TRAVEL: </v>
      </c>
      <c r="B27" s="164"/>
      <c r="C27" s="164"/>
      <c r="D27" s="164"/>
      <c r="E27" s="164"/>
      <c r="F27" s="164"/>
      <c r="G27" s="164"/>
      <c r="H27" s="165"/>
      <c r="I27" s="189"/>
      <c r="J27" s="181"/>
      <c r="K27" s="71"/>
      <c r="L27" s="104"/>
      <c r="M27" s="263"/>
      <c r="N27" s="262"/>
      <c r="O27" s="262"/>
      <c r="P27" s="247"/>
      <c r="Q27" s="246"/>
      <c r="R27" s="246"/>
      <c r="S27" s="247"/>
    </row>
    <row r="28" spans="1:24" ht="15" customHeight="1">
      <c r="A28" s="166">
        <f>'Y1'!A28</f>
        <v>0</v>
      </c>
      <c r="B28" s="167"/>
      <c r="C28" s="167"/>
      <c r="D28" s="167"/>
      <c r="E28" s="167"/>
      <c r="F28" s="167"/>
      <c r="G28" s="167"/>
      <c r="H28" s="172"/>
      <c r="I28" s="187"/>
      <c r="J28" s="181"/>
      <c r="K28" s="71"/>
      <c r="L28" s="104"/>
      <c r="M28" s="263"/>
      <c r="N28" s="262"/>
      <c r="O28" s="262"/>
      <c r="P28" s="247"/>
      <c r="Q28" s="246"/>
      <c r="R28" s="246"/>
      <c r="S28" s="247"/>
    </row>
    <row r="29" spans="1:24" ht="15" customHeight="1">
      <c r="A29" s="166">
        <f>'Y1'!A29</f>
        <v>0</v>
      </c>
      <c r="B29" s="167"/>
      <c r="C29" s="167"/>
      <c r="D29" s="167"/>
      <c r="E29" s="167"/>
      <c r="F29" s="167"/>
      <c r="G29" s="167"/>
      <c r="H29" s="172"/>
      <c r="I29" s="187"/>
      <c r="J29" s="181"/>
      <c r="K29" s="71"/>
      <c r="L29" s="104"/>
      <c r="M29" s="263"/>
      <c r="N29" s="262"/>
      <c r="O29" s="262"/>
      <c r="P29" s="247"/>
      <c r="Q29" s="246"/>
      <c r="R29" s="246"/>
      <c r="S29" s="247"/>
    </row>
    <row r="30" spans="1:24" ht="15" customHeight="1">
      <c r="A30" s="166">
        <f>'Y1'!A30</f>
        <v>0</v>
      </c>
      <c r="B30" s="167"/>
      <c r="C30" s="167"/>
      <c r="D30" s="167"/>
      <c r="E30" s="167"/>
      <c r="F30" s="167"/>
      <c r="G30" s="167"/>
      <c r="H30" s="172"/>
      <c r="I30" s="187"/>
      <c r="J30" s="181"/>
      <c r="K30" s="71"/>
      <c r="L30" s="104"/>
      <c r="M30" s="264" t="s">
        <v>110</v>
      </c>
      <c r="N30" s="205"/>
      <c r="O30" s="3"/>
      <c r="P30" s="3"/>
      <c r="Q30" s="3"/>
    </row>
    <row r="31" spans="1:24" ht="15" customHeight="1">
      <c r="A31" s="166">
        <f>'Y1'!A31</f>
        <v>0</v>
      </c>
      <c r="B31" s="167"/>
      <c r="C31" s="167"/>
      <c r="D31" s="167"/>
      <c r="E31" s="167"/>
      <c r="F31" s="167"/>
      <c r="G31" s="167"/>
      <c r="H31" s="172"/>
      <c r="I31" s="187"/>
      <c r="J31" s="183">
        <f>SUM(I28:I31)</f>
        <v>0</v>
      </c>
      <c r="K31" s="71"/>
      <c r="L31" s="104"/>
      <c r="M31" s="100" t="s">
        <v>78</v>
      </c>
      <c r="N31" s="3"/>
      <c r="O31" s="3"/>
      <c r="P31" s="3"/>
      <c r="Q31" s="3"/>
    </row>
    <row r="32" spans="1:24" ht="15" customHeight="1" thickBot="1">
      <c r="A32" s="168" t="str">
        <f>'Y1'!A32</f>
        <v>05 SUPPLIES/MATERIALS (any single item costs less than $2,000)</v>
      </c>
      <c r="B32" s="169"/>
      <c r="C32" s="169"/>
      <c r="D32" s="169"/>
      <c r="E32" s="169"/>
      <c r="F32" s="169"/>
      <c r="G32" s="169"/>
      <c r="H32" s="170"/>
      <c r="I32" s="189"/>
      <c r="J32" s="181"/>
      <c r="K32" s="71"/>
      <c r="L32" s="104"/>
      <c r="M32" s="102" t="s">
        <v>87</v>
      </c>
      <c r="N32" s="221"/>
      <c r="O32" s="221"/>
      <c r="P32" s="221"/>
      <c r="Q32" s="218"/>
    </row>
    <row r="33" spans="1:22" ht="15" customHeight="1">
      <c r="A33" s="166">
        <f>'Y1'!A33</f>
        <v>0</v>
      </c>
      <c r="B33" s="167"/>
      <c r="C33" s="167"/>
      <c r="D33" s="167"/>
      <c r="E33" s="167"/>
      <c r="F33" s="167"/>
      <c r="G33" s="167"/>
      <c r="H33" s="172"/>
      <c r="I33" s="187"/>
      <c r="J33" s="181"/>
      <c r="K33" s="71"/>
      <c r="L33" s="104"/>
      <c r="M33" s="209"/>
      <c r="N33" s="210"/>
      <c r="O33" s="286" t="s">
        <v>80</v>
      </c>
      <c r="P33" s="288"/>
      <c r="Q33" s="286" t="s">
        <v>106</v>
      </c>
      <c r="R33" s="287"/>
      <c r="U33" s="3"/>
    </row>
    <row r="34" spans="1:22" ht="15" customHeight="1">
      <c r="A34" s="166">
        <f>'Y1'!A34</f>
        <v>0</v>
      </c>
      <c r="B34" s="167"/>
      <c r="C34" s="167"/>
      <c r="D34" s="167"/>
      <c r="E34" s="167"/>
      <c r="F34" s="167"/>
      <c r="G34" s="167"/>
      <c r="H34" s="172"/>
      <c r="I34" s="187"/>
      <c r="J34" s="181"/>
      <c r="K34" s="71"/>
      <c r="L34" s="104"/>
      <c r="M34" s="212" t="s">
        <v>81</v>
      </c>
      <c r="N34" s="213"/>
      <c r="O34" s="219" t="s">
        <v>82</v>
      </c>
      <c r="P34" s="220" t="s">
        <v>83</v>
      </c>
      <c r="Q34" s="219" t="s">
        <v>82</v>
      </c>
      <c r="R34" s="226" t="s">
        <v>83</v>
      </c>
      <c r="U34" s="3"/>
    </row>
    <row r="35" spans="1:22" ht="15" customHeight="1">
      <c r="A35" s="166">
        <f>'Y1'!A35</f>
        <v>0</v>
      </c>
      <c r="B35" s="167"/>
      <c r="C35" s="167"/>
      <c r="D35" s="167"/>
      <c r="E35" s="167"/>
      <c r="F35" s="167"/>
      <c r="G35" s="167"/>
      <c r="H35" s="172"/>
      <c r="I35" s="187"/>
      <c r="J35" s="181"/>
      <c r="K35" s="71"/>
      <c r="L35" s="104"/>
      <c r="M35" s="214" t="s">
        <v>84</v>
      </c>
      <c r="N35" s="215"/>
      <c r="O35" s="222">
        <v>6031</v>
      </c>
      <c r="P35" s="223">
        <v>1777</v>
      </c>
      <c r="Q35" s="265">
        <v>6031</v>
      </c>
      <c r="R35" s="266">
        <v>1732</v>
      </c>
      <c r="U35" s="3"/>
    </row>
    <row r="36" spans="1:22" ht="15" customHeight="1">
      <c r="A36" s="166">
        <f>'Y1'!A36</f>
        <v>0</v>
      </c>
      <c r="B36" s="167"/>
      <c r="C36" s="167"/>
      <c r="D36" s="167"/>
      <c r="E36" s="167"/>
      <c r="F36" s="167"/>
      <c r="G36" s="167"/>
      <c r="H36" s="172"/>
      <c r="I36" s="187"/>
      <c r="J36" s="181"/>
      <c r="K36" s="71"/>
      <c r="L36" s="104"/>
      <c r="M36" s="214" t="s">
        <v>85</v>
      </c>
      <c r="N36" s="215"/>
      <c r="O36" s="222">
        <v>187</v>
      </c>
      <c r="P36" s="223"/>
      <c r="Q36" s="265">
        <v>187</v>
      </c>
      <c r="R36" s="266"/>
      <c r="U36" s="3"/>
    </row>
    <row r="37" spans="1:22" ht="15" customHeight="1">
      <c r="A37" s="166">
        <f>'Y1'!A37</f>
        <v>0</v>
      </c>
      <c r="B37" s="167"/>
      <c r="C37" s="167"/>
      <c r="D37" s="167"/>
      <c r="E37" s="167"/>
      <c r="F37" s="167"/>
      <c r="G37" s="167"/>
      <c r="H37" s="172"/>
      <c r="I37" s="187"/>
      <c r="J37" s="181"/>
      <c r="K37" s="3"/>
      <c r="L37" s="4"/>
      <c r="M37" s="214" t="s">
        <v>107</v>
      </c>
      <c r="N37" s="215"/>
      <c r="O37" s="222">
        <v>38</v>
      </c>
      <c r="P37" s="223">
        <v>10.85</v>
      </c>
      <c r="Q37" s="222">
        <v>38</v>
      </c>
      <c r="R37" s="268">
        <v>10.85</v>
      </c>
      <c r="U37" s="3"/>
    </row>
    <row r="38" spans="1:22" ht="15" customHeight="1">
      <c r="A38" s="166">
        <f>'Y1'!A38</f>
        <v>0</v>
      </c>
      <c r="B38" s="167"/>
      <c r="C38" s="167"/>
      <c r="D38" s="167"/>
      <c r="E38" s="167"/>
      <c r="F38" s="167"/>
      <c r="G38" s="167"/>
      <c r="H38" s="172"/>
      <c r="I38" s="187">
        <v>0</v>
      </c>
      <c r="J38" s="181"/>
      <c r="K38" s="3"/>
      <c r="L38" s="4"/>
      <c r="M38" s="214" t="s">
        <v>108</v>
      </c>
      <c r="N38" s="215"/>
      <c r="O38" s="222">
        <v>86</v>
      </c>
      <c r="P38" s="223">
        <v>86</v>
      </c>
      <c r="Q38" s="222">
        <v>86</v>
      </c>
      <c r="R38" s="268">
        <v>86</v>
      </c>
      <c r="U38" s="3"/>
    </row>
    <row r="39" spans="1:22" ht="15" customHeight="1" thickBot="1">
      <c r="A39" s="166">
        <f>'Y1'!A39</f>
        <v>0</v>
      </c>
      <c r="B39" s="167"/>
      <c r="C39" s="167"/>
      <c r="D39" s="167"/>
      <c r="E39" s="167"/>
      <c r="F39" s="167"/>
      <c r="G39" s="167"/>
      <c r="H39" s="172"/>
      <c r="I39" s="187">
        <v>0</v>
      </c>
      <c r="J39" s="183">
        <f>SUM(I33:I39)</f>
        <v>0</v>
      </c>
      <c r="K39" s="3"/>
      <c r="L39" s="4"/>
      <c r="M39" s="216" t="s">
        <v>86</v>
      </c>
      <c r="N39" s="217"/>
      <c r="O39" s="227">
        <f>SUM(O35:O38)</f>
        <v>6342</v>
      </c>
      <c r="P39" s="228">
        <f>SUM(P35:P38)</f>
        <v>1873.85</v>
      </c>
      <c r="Q39" s="270">
        <f>SUM(Q35:Q38)</f>
        <v>6342</v>
      </c>
      <c r="R39" s="271">
        <f>SUM(R35:R38)</f>
        <v>1828.85</v>
      </c>
      <c r="U39" s="3"/>
    </row>
    <row r="40" spans="1:22" ht="15" customHeight="1">
      <c r="A40" s="163" t="str">
        <f>'Y1'!A40</f>
        <v xml:space="preserve">06 EQUIPMENT   (equipment over $5,000 per item)  </v>
      </c>
      <c r="B40" s="164"/>
      <c r="C40" s="164"/>
      <c r="D40" s="164"/>
      <c r="E40" s="164"/>
      <c r="F40" s="164"/>
      <c r="G40" s="164"/>
      <c r="H40" s="165"/>
      <c r="I40" s="189"/>
      <c r="J40" s="184"/>
      <c r="K40" s="3"/>
      <c r="L40" s="4"/>
      <c r="N40" s="101"/>
      <c r="O40" s="101"/>
      <c r="P40" s="101"/>
      <c r="Q40" s="101"/>
      <c r="R40" s="3"/>
      <c r="T40" s="3"/>
      <c r="U40" s="3"/>
    </row>
    <row r="41" spans="1:22" ht="15" customHeight="1">
      <c r="A41" s="166">
        <f>'Y1'!A41</f>
        <v>0</v>
      </c>
      <c r="B41" s="167"/>
      <c r="C41" s="167"/>
      <c r="D41" s="167"/>
      <c r="E41" s="167"/>
      <c r="F41" s="167"/>
      <c r="G41" s="167"/>
      <c r="H41" s="172"/>
      <c r="I41" s="187">
        <v>0</v>
      </c>
      <c r="J41" s="181"/>
      <c r="K41" s="3"/>
      <c r="L41" s="4"/>
      <c r="M41" s="272" t="s">
        <v>109</v>
      </c>
      <c r="N41" s="273"/>
      <c r="O41" s="274"/>
      <c r="P41" s="275"/>
      <c r="Q41" s="3"/>
      <c r="T41" s="3"/>
      <c r="U41" s="3"/>
    </row>
    <row r="42" spans="1:22" ht="15" customHeight="1">
      <c r="A42" s="166">
        <f>'Y1'!A42</f>
        <v>0</v>
      </c>
      <c r="B42" s="167"/>
      <c r="C42" s="167"/>
      <c r="D42" s="167"/>
      <c r="E42" s="167"/>
      <c r="F42" s="167"/>
      <c r="G42" s="167"/>
      <c r="H42" s="172"/>
      <c r="I42" s="187">
        <v>0</v>
      </c>
      <c r="J42" s="181"/>
      <c r="K42" s="3"/>
      <c r="L42" s="4"/>
      <c r="M42" s="276" t="s">
        <v>50</v>
      </c>
      <c r="N42" s="277"/>
      <c r="O42" s="274"/>
      <c r="P42" s="276" t="s">
        <v>51</v>
      </c>
      <c r="Q42" s="278"/>
      <c r="T42" s="3"/>
      <c r="U42" s="3"/>
    </row>
    <row r="43" spans="1:22" ht="15" customHeight="1">
      <c r="A43" s="166">
        <f>'Y1'!A43</f>
        <v>0</v>
      </c>
      <c r="B43" s="167"/>
      <c r="C43" s="167"/>
      <c r="D43" s="167"/>
      <c r="E43" s="167"/>
      <c r="F43" s="167"/>
      <c r="G43" s="167"/>
      <c r="H43" s="172"/>
      <c r="I43" s="187">
        <v>0</v>
      </c>
      <c r="J43" s="183">
        <f>SUM(I41:I43)</f>
        <v>0</v>
      </c>
      <c r="K43" s="3"/>
      <c r="L43" s="4"/>
      <c r="M43" s="279" t="s">
        <v>66</v>
      </c>
      <c r="N43" s="280">
        <v>0.55500000000000005</v>
      </c>
      <c r="P43" s="279" t="s">
        <v>52</v>
      </c>
      <c r="Q43" s="281">
        <v>0.76500000000000001</v>
      </c>
      <c r="T43" s="3"/>
      <c r="U43" s="3"/>
    </row>
    <row r="44" spans="1:22" ht="15" customHeight="1">
      <c r="A44" s="89" t="s">
        <v>76</v>
      </c>
      <c r="B44" s="90"/>
      <c r="C44" s="90"/>
      <c r="D44" s="86" t="s">
        <v>60</v>
      </c>
      <c r="E44" s="87" t="s">
        <v>61</v>
      </c>
      <c r="F44" s="88" t="s">
        <v>62</v>
      </c>
      <c r="G44" s="90"/>
      <c r="H44" s="90"/>
      <c r="I44" s="191"/>
      <c r="J44" s="181"/>
      <c r="K44" s="71"/>
      <c r="L44" s="104"/>
      <c r="M44" s="269"/>
      <c r="N44" s="269"/>
      <c r="O44" s="269"/>
      <c r="P44" s="282"/>
      <c r="Q44" s="282"/>
      <c r="T44" s="3"/>
      <c r="U44" s="3"/>
    </row>
    <row r="45" spans="1:22" ht="15" customHeight="1">
      <c r="A45" s="81" t="s">
        <v>58</v>
      </c>
      <c r="B45" s="82"/>
      <c r="C45" s="82"/>
      <c r="D45" s="91">
        <f>'Y3'!D45*105%</f>
        <v>7708.740637500001</v>
      </c>
      <c r="E45" s="237"/>
      <c r="F45" s="238"/>
      <c r="G45" s="83"/>
      <c r="H45" s="92"/>
      <c r="I45" s="192">
        <f>D45*E45*F45</f>
        <v>0</v>
      </c>
      <c r="J45" s="181"/>
      <c r="K45" s="71"/>
      <c r="L45" s="104"/>
      <c r="M45" s="272" t="s">
        <v>112</v>
      </c>
      <c r="R45" s="282"/>
      <c r="T45" s="3"/>
      <c r="U45" s="3"/>
    </row>
    <row r="46" spans="1:22" ht="15" customHeight="1" thickBot="1">
      <c r="A46" s="81" t="s">
        <v>59</v>
      </c>
      <c r="B46" s="84"/>
      <c r="C46" s="84"/>
      <c r="D46" s="91">
        <f>'Y3'!D46*105%</f>
        <v>2277.6763865625003</v>
      </c>
      <c r="E46" s="237"/>
      <c r="F46" s="238"/>
      <c r="G46" s="83"/>
      <c r="H46" s="85"/>
      <c r="I46" s="192">
        <f>D46*E46*F46</f>
        <v>0</v>
      </c>
      <c r="J46" s="183">
        <f>SUM(I45:I46)</f>
        <v>0</v>
      </c>
      <c r="K46" s="71"/>
      <c r="L46" s="104"/>
      <c r="T46" s="3"/>
      <c r="U46" s="3"/>
    </row>
    <row r="47" spans="1:22" ht="15" customHeight="1" thickBot="1">
      <c r="A47" s="108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4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0"/>
      <c r="I48" s="240"/>
      <c r="J48" s="69"/>
      <c r="K48" s="71"/>
      <c r="L48" s="104"/>
      <c r="V48" s="269"/>
    </row>
    <row r="49" spans="1:22" ht="15" customHeight="1" thickBot="1">
      <c r="A49" s="145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0"/>
      <c r="I49" s="241"/>
      <c r="J49" s="69"/>
      <c r="K49" s="71"/>
      <c r="L49" s="104"/>
      <c r="M49" s="282"/>
      <c r="N49" s="282"/>
      <c r="O49" s="282"/>
      <c r="S49" s="282"/>
    </row>
    <row r="50" spans="1:22" ht="15" customHeight="1" thickBot="1">
      <c r="A50" s="108" t="s">
        <v>14</v>
      </c>
      <c r="B50" s="109"/>
      <c r="C50" s="9"/>
      <c r="D50" s="9"/>
      <c r="E50" s="9"/>
      <c r="F50" s="9"/>
      <c r="G50" s="9"/>
      <c r="H50" s="11"/>
      <c r="I50" s="48"/>
      <c r="J50" s="193">
        <f>J47+I48+I49</f>
        <v>0</v>
      </c>
      <c r="K50" s="71"/>
      <c r="L50" s="104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0"/>
      <c r="I51" s="240"/>
      <c r="J51" s="69"/>
      <c r="K51" s="71"/>
      <c r="L51" s="104"/>
      <c r="R51" s="282"/>
      <c r="U51" s="282"/>
    </row>
    <row r="52" spans="1:22" ht="15" customHeight="1" thickBot="1">
      <c r="A52" s="145"/>
      <c r="B52" s="294" t="s">
        <v>12</v>
      </c>
      <c r="C52" s="295"/>
      <c r="D52" s="295"/>
      <c r="E52" s="295"/>
      <c r="F52" s="295"/>
      <c r="G52" s="295"/>
      <c r="H52" s="310"/>
      <c r="I52" s="241"/>
      <c r="J52" s="69"/>
      <c r="K52" s="71"/>
      <c r="L52" s="104"/>
      <c r="T52" s="282"/>
    </row>
    <row r="53" spans="1:22" ht="15" customHeight="1" thickBot="1">
      <c r="A53" s="108" t="s">
        <v>15</v>
      </c>
      <c r="B53" s="109"/>
      <c r="C53" s="9"/>
      <c r="D53" s="9"/>
      <c r="E53" s="9"/>
      <c r="F53" s="9"/>
      <c r="G53" s="9"/>
      <c r="H53" s="11"/>
      <c r="I53" s="48"/>
      <c r="J53" s="194">
        <f>J50+I51+I52</f>
        <v>0</v>
      </c>
      <c r="K53" s="71"/>
      <c r="L53" s="104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80">
        <f>J47-J46-J43</f>
        <v>0</v>
      </c>
      <c r="J54" s="69"/>
      <c r="K54" s="71"/>
      <c r="L54" s="104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4"/>
      <c r="S55" s="282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4"/>
      <c r="M56" s="269"/>
      <c r="N56" s="249"/>
      <c r="P56" s="282"/>
      <c r="Q56" s="282"/>
    </row>
    <row r="57" spans="1:22" ht="15" customHeight="1">
      <c r="M57" s="269"/>
      <c r="N57" s="269"/>
    </row>
    <row r="58" spans="1:22" ht="15" customHeight="1">
      <c r="M58" s="282"/>
      <c r="N58" s="282"/>
    </row>
    <row r="59" spans="1:22" ht="15" customHeight="1"/>
    <row r="62" spans="1:22">
      <c r="V62" s="282"/>
    </row>
    <row r="63" spans="1:22" ht="34.5" customHeight="1">
      <c r="M63" s="269"/>
      <c r="N63" s="249"/>
      <c r="P63" s="282"/>
      <c r="Q63" s="282"/>
      <c r="T63" s="282"/>
      <c r="U63" s="282"/>
    </row>
    <row r="64" spans="1:22" ht="33" customHeight="1">
      <c r="M64" s="269"/>
      <c r="N64" s="269"/>
    </row>
    <row r="65" spans="13:14" ht="22.5" customHeight="1">
      <c r="M65" s="282"/>
      <c r="N65" s="282"/>
    </row>
    <row r="68" spans="13:14" ht="12.75">
      <c r="M68" s="249"/>
      <c r="N68" s="249"/>
    </row>
    <row r="69" spans="13:14" ht="12.75">
      <c r="M69" s="249"/>
      <c r="N69" s="249"/>
    </row>
  </sheetData>
  <mergeCells count="10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</mergeCells>
  <hyperlinks>
    <hyperlink ref="M8" r:id="rId1" xr:uid="{00000000-0004-0000-0300-000002000000}"/>
    <hyperlink ref="T7" r:id="rId2" xr:uid="{DA9D64E5-E2E3-4A46-AD1C-87674FB46726}"/>
    <hyperlink ref="O16" r:id="rId3" xr:uid="{2E33C304-07C2-4AC5-88F7-0BC3354B8447}"/>
    <hyperlink ref="M31" r:id="rId4" xr:uid="{3F258CC3-8C25-4430-B2A9-51C3F0E275FE}"/>
  </hyperlinks>
  <printOptions gridLines="1"/>
  <pageMargins left="0.48" right="0.46" top="0.31" bottom="0.33" header="0.32" footer="0.34"/>
  <pageSetup scale="67" orientation="portrait" horizontalDpi="4294967292" verticalDpi="4294967292" r:id="rId5"/>
  <headerFooter alignWithMargins="0"/>
  <colBreaks count="1" manualBreakCount="1">
    <brk id="10" max="1048575" man="1"/>
  </colBrea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  <pageSetUpPr fitToPage="1"/>
  </sheetPr>
  <dimension ref="A1:X69"/>
  <sheetViews>
    <sheetView workbookViewId="0">
      <selection activeCell="N31" sqref="N31"/>
    </sheetView>
  </sheetViews>
  <sheetFormatPr defaultColWidth="10.85546875" defaultRowHeight="12"/>
  <cols>
    <col min="1" max="1" width="26.5703125" style="3" customWidth="1"/>
    <col min="2" max="2" width="10.5703125" style="3" customWidth="1"/>
    <col min="3" max="3" width="6.42578125" style="3" bestFit="1" customWidth="1"/>
    <col min="4" max="4" width="10.42578125" style="3" customWidth="1"/>
    <col min="5" max="5" width="8.7109375" style="3" customWidth="1"/>
    <col min="6" max="6" width="14.28515625" style="3" customWidth="1"/>
    <col min="7" max="7" width="12" style="3" bestFit="1" customWidth="1"/>
    <col min="8" max="8" width="13.28515625" style="10" bestFit="1" customWidth="1"/>
    <col min="9" max="9" width="12.140625" style="10" customWidth="1"/>
    <col min="10" max="10" width="11.85546875" style="10" customWidth="1"/>
    <col min="11" max="11" width="7.85546875" style="2" customWidth="1"/>
    <col min="12" max="12" width="4.28515625" style="107" customWidth="1"/>
    <col min="13" max="13" width="19.7109375" customWidth="1"/>
    <col min="14" max="14" width="14" customWidth="1"/>
    <col min="15" max="15" width="11.7109375" customWidth="1"/>
    <col min="16" max="16" width="14" customWidth="1"/>
    <col min="23" max="16384" width="10.85546875" style="3"/>
  </cols>
  <sheetData>
    <row r="1" spans="1:24" ht="26.25" customHeight="1" thickBot="1">
      <c r="A1" s="110" t="s">
        <v>43</v>
      </c>
      <c r="B1" s="233"/>
      <c r="C1" s="111" t="s">
        <v>44</v>
      </c>
      <c r="D1" s="112">
        <f>J47</f>
        <v>0</v>
      </c>
      <c r="E1" s="111" t="s">
        <v>45</v>
      </c>
      <c r="F1" s="112">
        <f>B1-D1</f>
        <v>0</v>
      </c>
      <c r="G1" s="111"/>
      <c r="H1" s="113" t="s">
        <v>46</v>
      </c>
      <c r="I1" s="114">
        <v>1.03</v>
      </c>
      <c r="J1" s="97">
        <f>'Y1'!J1</f>
        <v>199300</v>
      </c>
      <c r="K1" s="66" t="s">
        <v>63</v>
      </c>
      <c r="L1" s="104"/>
      <c r="M1" s="290" t="s">
        <v>94</v>
      </c>
      <c r="N1" s="290"/>
      <c r="O1" s="290"/>
      <c r="P1" s="290"/>
      <c r="Q1" s="290"/>
      <c r="R1" s="290"/>
    </row>
    <row r="2" spans="1:24" s="1" customFormat="1" ht="12.75">
      <c r="A2" s="296" t="s">
        <v>49</v>
      </c>
      <c r="B2" s="297"/>
      <c r="C2" s="297"/>
      <c r="D2" s="297"/>
      <c r="E2" s="297"/>
      <c r="F2" s="297"/>
      <c r="G2" s="298"/>
      <c r="H2" s="72" t="s">
        <v>28</v>
      </c>
      <c r="I2" s="73" t="s">
        <v>29</v>
      </c>
      <c r="J2" s="72"/>
      <c r="K2" s="67"/>
      <c r="L2" s="105"/>
      <c r="M2"/>
      <c r="N2"/>
      <c r="O2"/>
      <c r="P2"/>
      <c r="Q2"/>
      <c r="R2"/>
      <c r="S2"/>
      <c r="T2"/>
      <c r="U2"/>
      <c r="V2"/>
    </row>
    <row r="3" spans="1:24" s="1" customFormat="1" ht="16.5" thickBot="1">
      <c r="A3" s="299"/>
      <c r="B3" s="300"/>
      <c r="C3" s="300"/>
      <c r="D3" s="300"/>
      <c r="E3" s="300"/>
      <c r="F3" s="300"/>
      <c r="G3" s="301"/>
      <c r="H3" s="117">
        <f>'Y4'!H3+365</f>
        <v>1460</v>
      </c>
      <c r="I3" s="116">
        <f>'Y4'!I3+365</f>
        <v>1460</v>
      </c>
      <c r="J3" s="115"/>
      <c r="K3" s="67"/>
      <c r="L3" s="105"/>
      <c r="M3" s="272" t="s">
        <v>95</v>
      </c>
      <c r="N3"/>
      <c r="O3"/>
      <c r="P3" s="248"/>
      <c r="Q3" s="249"/>
      <c r="R3"/>
      <c r="S3"/>
      <c r="T3"/>
      <c r="U3"/>
      <c r="V3"/>
    </row>
    <row r="4" spans="1:24" ht="21.75" customHeight="1">
      <c r="A4" s="304" t="s">
        <v>67</v>
      </c>
      <c r="B4" s="305"/>
      <c r="C4" s="305"/>
      <c r="D4" s="305"/>
      <c r="E4" s="305"/>
      <c r="F4" s="305"/>
      <c r="G4" s="305"/>
      <c r="H4" s="302" t="s">
        <v>30</v>
      </c>
      <c r="I4" s="302"/>
      <c r="J4" s="303"/>
      <c r="K4" s="71"/>
      <c r="L4" s="104"/>
      <c r="M4" s="250" t="s">
        <v>96</v>
      </c>
      <c r="N4" s="250" t="s">
        <v>97</v>
      </c>
      <c r="O4" s="250" t="s">
        <v>98</v>
      </c>
      <c r="P4" s="250" t="s">
        <v>99</v>
      </c>
    </row>
    <row r="5" spans="1:24" ht="24" customHeight="1">
      <c r="A5" s="98" t="s">
        <v>31</v>
      </c>
      <c r="B5" s="12" t="s">
        <v>32</v>
      </c>
      <c r="C5" s="13" t="s">
        <v>22</v>
      </c>
      <c r="D5" s="14" t="s">
        <v>33</v>
      </c>
      <c r="E5" s="14" t="s">
        <v>13</v>
      </c>
      <c r="F5" s="242" t="s">
        <v>92</v>
      </c>
      <c r="G5" s="14" t="s">
        <v>11</v>
      </c>
      <c r="H5" s="15" t="s">
        <v>34</v>
      </c>
      <c r="I5" s="62" t="s">
        <v>35</v>
      </c>
      <c r="J5" s="61" t="s">
        <v>23</v>
      </c>
      <c r="K5" s="61" t="s">
        <v>36</v>
      </c>
      <c r="L5" s="103"/>
      <c r="M5" s="251" t="s">
        <v>95</v>
      </c>
      <c r="N5" s="251">
        <v>199300</v>
      </c>
      <c r="O5" s="251">
        <f>N5/12</f>
        <v>16608.333333333332</v>
      </c>
      <c r="P5" s="289">
        <v>42737</v>
      </c>
      <c r="Q5" s="252"/>
    </row>
    <row r="6" spans="1:24" ht="20.100000000000001" customHeight="1">
      <c r="A6" s="149">
        <f>'Y1'!A6</f>
        <v>0</v>
      </c>
      <c r="B6" s="149">
        <f>'Y1'!B6</f>
        <v>0</v>
      </c>
      <c r="C6" s="7">
        <v>12</v>
      </c>
      <c r="D6" s="151">
        <f>E6/12</f>
        <v>0</v>
      </c>
      <c r="E6" s="231"/>
      <c r="F6" s="206">
        <f>'Y4'!F6*'Y5'!$I$1</f>
        <v>0</v>
      </c>
      <c r="G6" s="6">
        <f t="shared" ref="G6:G14" si="0">IF(F6&gt;$J$1,$J$1,F6)</f>
        <v>0</v>
      </c>
      <c r="H6" s="45">
        <f t="shared" ref="H6:H14" si="1">D6*G6*C6/12</f>
        <v>0</v>
      </c>
      <c r="I6" s="63">
        <f t="shared" ref="I6:I14" si="2">H6*K6</f>
        <v>0</v>
      </c>
      <c r="J6" s="45">
        <f t="shared" ref="J6:J14" si="3">H6+I6</f>
        <v>0</v>
      </c>
      <c r="K6" s="207">
        <f>'Y1'!K6</f>
        <v>0</v>
      </c>
      <c r="L6" s="106"/>
    </row>
    <row r="7" spans="1:24" ht="20.100000000000001" customHeight="1">
      <c r="A7" s="149">
        <f>'Y1'!A7</f>
        <v>0</v>
      </c>
      <c r="B7" s="149">
        <f>'Y1'!B7</f>
        <v>0</v>
      </c>
      <c r="C7" s="7">
        <v>12</v>
      </c>
      <c r="D7" s="151">
        <f t="shared" ref="D7:D14" si="4">E7/12</f>
        <v>0</v>
      </c>
      <c r="E7" s="231"/>
      <c r="F7" s="206">
        <f>'Y4'!F7*'Y5'!$I$1</f>
        <v>0</v>
      </c>
      <c r="G7" s="6">
        <f t="shared" si="0"/>
        <v>0</v>
      </c>
      <c r="H7" s="45">
        <f t="shared" si="1"/>
        <v>0</v>
      </c>
      <c r="I7" s="63">
        <f t="shared" si="2"/>
        <v>0</v>
      </c>
      <c r="J7" s="45">
        <f t="shared" si="3"/>
        <v>0</v>
      </c>
      <c r="K7" s="207">
        <f>'Y1'!K7</f>
        <v>0</v>
      </c>
      <c r="L7" s="106"/>
      <c r="M7" s="284" t="s">
        <v>88</v>
      </c>
      <c r="R7" s="243" t="s">
        <v>93</v>
      </c>
      <c r="T7" s="79" t="s">
        <v>111</v>
      </c>
    </row>
    <row r="8" spans="1:24" ht="20.100000000000001" customHeight="1">
      <c r="A8" s="149">
        <f>'Y1'!A8</f>
        <v>0</v>
      </c>
      <c r="B8" s="149">
        <f>'Y1'!B8</f>
        <v>0</v>
      </c>
      <c r="C8" s="7">
        <v>12</v>
      </c>
      <c r="D8" s="151">
        <f t="shared" si="4"/>
        <v>0</v>
      </c>
      <c r="E8" s="231"/>
      <c r="F8" s="206">
        <f>'Y4'!F8*'Y5'!$I$1</f>
        <v>0</v>
      </c>
      <c r="G8" s="6">
        <f t="shared" si="0"/>
        <v>0</v>
      </c>
      <c r="H8" s="45">
        <f t="shared" si="1"/>
        <v>0</v>
      </c>
      <c r="I8" s="63">
        <f t="shared" si="2"/>
        <v>0</v>
      </c>
      <c r="J8" s="45">
        <f t="shared" si="3"/>
        <v>0</v>
      </c>
      <c r="K8" s="207">
        <f>'Y1'!K8</f>
        <v>0</v>
      </c>
      <c r="L8" s="106"/>
      <c r="M8" s="79" t="s">
        <v>89</v>
      </c>
    </row>
    <row r="9" spans="1:24" ht="20.100000000000001" customHeight="1">
      <c r="A9" s="74"/>
      <c r="B9" s="149"/>
      <c r="C9" s="7">
        <v>12</v>
      </c>
      <c r="D9" s="151">
        <f t="shared" si="4"/>
        <v>0</v>
      </c>
      <c r="E9" s="231"/>
      <c r="F9" s="206">
        <f>'Y4'!F9*'Y5'!$I$1</f>
        <v>0</v>
      </c>
      <c r="G9" s="6">
        <f t="shared" si="0"/>
        <v>0</v>
      </c>
      <c r="H9" s="45">
        <f t="shared" si="1"/>
        <v>0</v>
      </c>
      <c r="I9" s="63">
        <f t="shared" si="2"/>
        <v>0</v>
      </c>
      <c r="J9" s="45">
        <f t="shared" si="3"/>
        <v>0</v>
      </c>
      <c r="K9" s="207">
        <f>'Y1'!K9</f>
        <v>0</v>
      </c>
      <c r="L9" s="106"/>
      <c r="M9" s="306" t="s">
        <v>100</v>
      </c>
      <c r="N9" s="307"/>
      <c r="O9" s="253" t="s">
        <v>65</v>
      </c>
      <c r="P9" s="253" t="s">
        <v>90</v>
      </c>
    </row>
    <row r="10" spans="1:24" ht="20.100000000000001" customHeight="1">
      <c r="A10" s="74"/>
      <c r="B10" s="149"/>
      <c r="C10" s="7">
        <v>12</v>
      </c>
      <c r="D10" s="151">
        <f t="shared" si="4"/>
        <v>0</v>
      </c>
      <c r="E10" s="231"/>
      <c r="F10" s="206">
        <f>'Y4'!F10*'Y5'!$I$1</f>
        <v>0</v>
      </c>
      <c r="G10" s="6">
        <f t="shared" si="0"/>
        <v>0</v>
      </c>
      <c r="H10" s="45">
        <f t="shared" si="1"/>
        <v>0</v>
      </c>
      <c r="I10" s="63">
        <f t="shared" si="2"/>
        <v>0</v>
      </c>
      <c r="J10" s="45">
        <f t="shared" si="3"/>
        <v>0</v>
      </c>
      <c r="K10" s="207">
        <f>'Y1'!K10</f>
        <v>0</v>
      </c>
      <c r="L10" s="106"/>
      <c r="M10" s="308"/>
      <c r="N10" s="309"/>
      <c r="O10" s="254" t="s">
        <v>64</v>
      </c>
      <c r="P10" s="254" t="s">
        <v>91</v>
      </c>
    </row>
    <row r="11" spans="1:24" ht="20.100000000000001" customHeight="1">
      <c r="A11" s="74"/>
      <c r="B11" s="149"/>
      <c r="C11" s="7">
        <v>12</v>
      </c>
      <c r="D11" s="151">
        <f t="shared" si="4"/>
        <v>0</v>
      </c>
      <c r="E11" s="231"/>
      <c r="F11" s="206">
        <f>'Y4'!F11*'Y5'!$I$1</f>
        <v>0</v>
      </c>
      <c r="G11" s="6">
        <f t="shared" si="0"/>
        <v>0</v>
      </c>
      <c r="H11" s="45">
        <f t="shared" si="1"/>
        <v>0</v>
      </c>
      <c r="I11" s="63">
        <f t="shared" si="2"/>
        <v>0</v>
      </c>
      <c r="J11" s="45">
        <f t="shared" si="3"/>
        <v>0</v>
      </c>
      <c r="K11" s="207">
        <f>'Y1'!K11</f>
        <v>0</v>
      </c>
      <c r="L11" s="106"/>
      <c r="M11" s="255" t="s">
        <v>101</v>
      </c>
      <c r="N11" s="256"/>
      <c r="O11" s="257">
        <v>2436</v>
      </c>
      <c r="P11" s="257">
        <f>O11*1.03</f>
        <v>2509.08</v>
      </c>
    </row>
    <row r="12" spans="1:24" ht="20.100000000000001" customHeight="1">
      <c r="A12" s="74"/>
      <c r="B12" s="149"/>
      <c r="C12" s="7">
        <v>12</v>
      </c>
      <c r="D12" s="151">
        <f t="shared" si="4"/>
        <v>0</v>
      </c>
      <c r="E12" s="231"/>
      <c r="F12" s="206">
        <f>'Y4'!F12*'Y5'!$I$1</f>
        <v>0</v>
      </c>
      <c r="G12" s="6">
        <f t="shared" si="0"/>
        <v>0</v>
      </c>
      <c r="H12" s="45">
        <f t="shared" si="1"/>
        <v>0</v>
      </c>
      <c r="I12" s="63">
        <f t="shared" si="2"/>
        <v>0</v>
      </c>
      <c r="J12" s="45">
        <f t="shared" si="3"/>
        <v>0</v>
      </c>
      <c r="K12" s="207">
        <f>'Y1'!K12</f>
        <v>0</v>
      </c>
      <c r="L12" s="106"/>
      <c r="M12" s="76" t="s">
        <v>102</v>
      </c>
      <c r="N12" s="77"/>
      <c r="O12" s="78">
        <v>2619</v>
      </c>
      <c r="P12" s="78">
        <f>O12*1.03</f>
        <v>2697.57</v>
      </c>
    </row>
    <row r="13" spans="1:24" ht="20.100000000000001" customHeight="1">
      <c r="A13" s="74"/>
      <c r="B13" s="149"/>
      <c r="C13" s="7">
        <v>12</v>
      </c>
      <c r="D13" s="151">
        <f t="shared" si="4"/>
        <v>0</v>
      </c>
      <c r="E13" s="231"/>
      <c r="F13" s="206">
        <f>'Y4'!F13*'Y5'!$I$1</f>
        <v>0</v>
      </c>
      <c r="G13" s="6">
        <f t="shared" si="0"/>
        <v>0</v>
      </c>
      <c r="H13" s="45">
        <f t="shared" si="1"/>
        <v>0</v>
      </c>
      <c r="I13" s="63">
        <f t="shared" si="2"/>
        <v>0</v>
      </c>
      <c r="J13" s="45">
        <f t="shared" si="3"/>
        <v>0</v>
      </c>
      <c r="K13" s="207">
        <f>'Y1'!K13</f>
        <v>0</v>
      </c>
      <c r="L13" s="106"/>
      <c r="M13" s="255" t="s">
        <v>103</v>
      </c>
      <c r="N13" s="256"/>
      <c r="O13" s="257">
        <v>2814</v>
      </c>
      <c r="P13" s="257">
        <f>O13*1.03</f>
        <v>2898.42</v>
      </c>
    </row>
    <row r="14" spans="1:24" ht="20.100000000000001" customHeight="1">
      <c r="A14" s="74"/>
      <c r="B14" s="149"/>
      <c r="C14" s="7">
        <v>12</v>
      </c>
      <c r="D14" s="151">
        <f t="shared" si="4"/>
        <v>0</v>
      </c>
      <c r="E14" s="231"/>
      <c r="F14" s="206">
        <f>'Y4'!F14*'Y5'!$I$1</f>
        <v>0</v>
      </c>
      <c r="G14" s="6">
        <f t="shared" si="0"/>
        <v>0</v>
      </c>
      <c r="H14" s="45">
        <f t="shared" si="1"/>
        <v>0</v>
      </c>
      <c r="I14" s="63">
        <f t="shared" si="2"/>
        <v>0</v>
      </c>
      <c r="J14" s="45">
        <f t="shared" si="3"/>
        <v>0</v>
      </c>
      <c r="K14" s="207">
        <f>'Y1'!K14</f>
        <v>0</v>
      </c>
      <c r="L14" s="106"/>
    </row>
    <row r="15" spans="1:24" ht="20.100000000000001" customHeight="1" thickBot="1">
      <c r="A15" s="93"/>
      <c r="B15" s="5"/>
      <c r="C15" s="5"/>
      <c r="D15" s="5"/>
      <c r="E15" s="5"/>
      <c r="F15" s="94"/>
      <c r="G15" s="94"/>
      <c r="H15" s="95">
        <f>SUM(H6:H14)</f>
        <v>0</v>
      </c>
      <c r="I15" s="96">
        <f>SUM(I6:I14)</f>
        <v>0</v>
      </c>
      <c r="J15" s="95">
        <f>SUM(J6:J14)</f>
        <v>0</v>
      </c>
      <c r="K15" s="71"/>
      <c r="L15" s="104"/>
      <c r="M15" s="243" t="s">
        <v>104</v>
      </c>
      <c r="O15" s="79" t="s">
        <v>105</v>
      </c>
      <c r="W15"/>
      <c r="X15"/>
    </row>
    <row r="16" spans="1:24" ht="15" customHeight="1">
      <c r="A16" s="173" t="str">
        <f>'Y1'!A16</f>
        <v xml:space="preserve">02 CONSULTING SERVICE:  </v>
      </c>
      <c r="B16" s="159"/>
      <c r="C16" s="159"/>
      <c r="D16" s="159"/>
      <c r="E16" s="159"/>
      <c r="F16" s="159"/>
      <c r="G16" s="159"/>
      <c r="H16" s="160"/>
      <c r="I16" s="152"/>
      <c r="J16" s="65"/>
      <c r="K16" s="71"/>
      <c r="L16" s="104"/>
      <c r="N16" s="283"/>
      <c r="P16" s="248"/>
      <c r="S16" s="244"/>
      <c r="W16"/>
      <c r="X16"/>
    </row>
    <row r="17" spans="1:24" ht="15" customHeight="1">
      <c r="A17" s="174">
        <f>'Y1'!A17</f>
        <v>0</v>
      </c>
      <c r="B17" s="162"/>
      <c r="C17" s="162"/>
      <c r="D17" s="162"/>
      <c r="E17" s="162"/>
      <c r="F17" s="162"/>
      <c r="G17" s="162"/>
      <c r="H17" s="171"/>
      <c r="I17" s="187">
        <v>0</v>
      </c>
      <c r="J17" s="181"/>
      <c r="K17" s="71"/>
      <c r="L17" s="104"/>
      <c r="M17" s="258"/>
      <c r="N17" s="259"/>
      <c r="O17" s="245"/>
      <c r="P17" s="260"/>
      <c r="Q17" s="245"/>
      <c r="R17" s="245"/>
      <c r="S17" s="245"/>
      <c r="W17"/>
      <c r="X17"/>
    </row>
    <row r="18" spans="1:24" ht="15" customHeight="1">
      <c r="A18" s="174">
        <f>'Y1'!A18</f>
        <v>0</v>
      </c>
      <c r="B18" s="162"/>
      <c r="C18" s="162"/>
      <c r="D18" s="162"/>
      <c r="E18" s="162"/>
      <c r="F18" s="162"/>
      <c r="G18" s="162"/>
      <c r="H18" s="171"/>
      <c r="I18" s="187">
        <v>0</v>
      </c>
      <c r="J18" s="181"/>
      <c r="K18" s="71"/>
      <c r="L18" s="104"/>
      <c r="M18" s="261"/>
      <c r="N18" s="262"/>
      <c r="O18" s="262"/>
      <c r="P18" s="246"/>
      <c r="Q18" s="246"/>
      <c r="R18" s="246"/>
      <c r="S18" s="246"/>
      <c r="W18"/>
      <c r="X18"/>
    </row>
    <row r="19" spans="1:24" ht="15" customHeight="1">
      <c r="A19" s="174">
        <f>'Y1'!A19</f>
        <v>0</v>
      </c>
      <c r="B19" s="162"/>
      <c r="C19" s="162"/>
      <c r="D19" s="162"/>
      <c r="E19" s="162"/>
      <c r="F19" s="162"/>
      <c r="G19" s="162"/>
      <c r="H19" s="171"/>
      <c r="I19" s="187">
        <v>0</v>
      </c>
      <c r="J19" s="182">
        <f>SUM(I17:I19)</f>
        <v>0</v>
      </c>
      <c r="K19" s="71"/>
      <c r="L19" s="104"/>
      <c r="M19" s="263"/>
      <c r="N19" s="262"/>
      <c r="O19" s="262"/>
      <c r="P19" s="246"/>
      <c r="Q19" s="246"/>
      <c r="R19" s="246"/>
      <c r="S19" s="247"/>
      <c r="W19"/>
      <c r="X19"/>
    </row>
    <row r="20" spans="1:24" ht="15" customHeight="1">
      <c r="A20" s="175" t="str">
        <f>'Y1'!A20</f>
        <v>03 OTHER EXPENSES (Facilities/lab fees; publications, etc.)</v>
      </c>
      <c r="B20" s="164"/>
      <c r="C20" s="164"/>
      <c r="D20" s="164"/>
      <c r="E20" s="164"/>
      <c r="F20" s="164"/>
      <c r="G20" s="164"/>
      <c r="H20" s="165"/>
      <c r="I20" s="188"/>
      <c r="J20" s="181"/>
      <c r="K20" s="71"/>
      <c r="L20" s="104"/>
      <c r="M20" s="263"/>
      <c r="N20" s="262"/>
      <c r="O20" s="262"/>
      <c r="P20" s="247"/>
      <c r="Q20" s="246"/>
      <c r="R20" s="246"/>
      <c r="S20" s="247"/>
      <c r="W20"/>
      <c r="X20"/>
    </row>
    <row r="21" spans="1:24" ht="15" customHeight="1">
      <c r="A21" s="174">
        <f>'Y1'!A21</f>
        <v>0</v>
      </c>
      <c r="B21" s="167"/>
      <c r="C21" s="167"/>
      <c r="D21" s="167"/>
      <c r="E21" s="167"/>
      <c r="F21" s="167"/>
      <c r="G21" s="167"/>
      <c r="H21" s="172"/>
      <c r="I21" s="187"/>
      <c r="J21" s="181"/>
      <c r="K21" s="71"/>
      <c r="L21" s="104"/>
      <c r="M21" s="263"/>
      <c r="N21" s="262"/>
      <c r="O21" s="262"/>
      <c r="P21" s="247"/>
      <c r="Q21" s="246"/>
      <c r="R21" s="246"/>
      <c r="S21" s="247"/>
      <c r="W21"/>
      <c r="X21"/>
    </row>
    <row r="22" spans="1:24" ht="15" customHeight="1">
      <c r="A22" s="174">
        <f>'Y1'!A22</f>
        <v>0</v>
      </c>
      <c r="B22" s="167"/>
      <c r="C22" s="167"/>
      <c r="D22" s="167"/>
      <c r="E22" s="167"/>
      <c r="F22" s="167"/>
      <c r="G22" s="167"/>
      <c r="H22" s="172"/>
      <c r="I22" s="187"/>
      <c r="J22" s="181"/>
      <c r="K22" s="71"/>
      <c r="L22" s="104"/>
      <c r="M22" s="263"/>
      <c r="N22" s="262"/>
      <c r="O22" s="262"/>
      <c r="P22" s="247"/>
      <c r="Q22" s="246"/>
      <c r="R22" s="246"/>
      <c r="S22" s="247"/>
      <c r="W22"/>
      <c r="X22"/>
    </row>
    <row r="23" spans="1:24" ht="15" customHeight="1">
      <c r="A23" s="174">
        <f>'Y1'!A23</f>
        <v>0</v>
      </c>
      <c r="B23" s="167"/>
      <c r="C23" s="167"/>
      <c r="D23" s="167"/>
      <c r="E23" s="167"/>
      <c r="F23" s="167"/>
      <c r="G23" s="167"/>
      <c r="H23" s="172"/>
      <c r="I23" s="187"/>
      <c r="J23" s="181"/>
      <c r="K23" s="71"/>
      <c r="L23" s="104"/>
      <c r="M23" s="263"/>
      <c r="N23" s="262"/>
      <c r="O23" s="262"/>
      <c r="P23" s="247"/>
      <c r="Q23" s="246"/>
      <c r="R23" s="246"/>
      <c r="S23" s="247"/>
      <c r="W23"/>
      <c r="X23"/>
    </row>
    <row r="24" spans="1:24" ht="15" customHeight="1">
      <c r="A24" s="174">
        <f>'Y1'!A24</f>
        <v>0</v>
      </c>
      <c r="B24" s="167"/>
      <c r="C24" s="167"/>
      <c r="D24" s="167"/>
      <c r="E24" s="167"/>
      <c r="F24" s="167"/>
      <c r="G24" s="167"/>
      <c r="H24" s="172"/>
      <c r="I24" s="187"/>
      <c r="J24" s="181"/>
      <c r="K24" s="71"/>
      <c r="L24" s="104"/>
      <c r="M24" s="263"/>
      <c r="N24" s="262"/>
      <c r="O24" s="262"/>
      <c r="P24" s="247"/>
      <c r="Q24" s="246"/>
      <c r="R24" s="246"/>
      <c r="S24" s="247"/>
      <c r="W24"/>
      <c r="X24"/>
    </row>
    <row r="25" spans="1:24" ht="15" customHeight="1">
      <c r="A25" s="174">
        <f>'Y1'!A25</f>
        <v>0</v>
      </c>
      <c r="B25" s="167"/>
      <c r="C25" s="167"/>
      <c r="D25" s="167"/>
      <c r="E25" s="167"/>
      <c r="F25" s="167"/>
      <c r="G25" s="167"/>
      <c r="H25" s="172"/>
      <c r="I25" s="187"/>
      <c r="J25" s="181"/>
      <c r="K25" s="71"/>
      <c r="L25" s="104"/>
      <c r="M25" s="263"/>
      <c r="N25" s="262"/>
      <c r="O25" s="262"/>
      <c r="P25" s="247"/>
      <c r="Q25" s="246"/>
      <c r="R25" s="246"/>
      <c r="S25" s="247"/>
    </row>
    <row r="26" spans="1:24" ht="15" customHeight="1">
      <c r="A26" s="174">
        <f>'Y1'!A26</f>
        <v>0</v>
      </c>
      <c r="B26" s="167"/>
      <c r="C26" s="167"/>
      <c r="D26" s="167"/>
      <c r="E26" s="167"/>
      <c r="F26" s="167"/>
      <c r="G26" s="167"/>
      <c r="H26" s="172"/>
      <c r="I26" s="187"/>
      <c r="J26" s="182">
        <f>SUM(I21:I26)</f>
        <v>0</v>
      </c>
      <c r="K26" s="71"/>
      <c r="L26" s="104"/>
      <c r="M26" s="263"/>
      <c r="N26" s="262"/>
      <c r="O26" s="262"/>
      <c r="P26" s="247"/>
      <c r="Q26" s="246"/>
      <c r="R26" s="246"/>
      <c r="S26" s="247"/>
    </row>
    <row r="27" spans="1:24" ht="15" customHeight="1">
      <c r="A27" s="175" t="str">
        <f>'Y1'!A27</f>
        <v xml:space="preserve">04  TRAVEL: </v>
      </c>
      <c r="B27" s="164"/>
      <c r="C27" s="164"/>
      <c r="D27" s="164"/>
      <c r="E27" s="164"/>
      <c r="F27" s="164"/>
      <c r="G27" s="164"/>
      <c r="H27" s="165"/>
      <c r="I27" s="189"/>
      <c r="J27" s="181"/>
      <c r="K27" s="71"/>
      <c r="L27" s="104"/>
      <c r="M27" s="263"/>
      <c r="N27" s="262"/>
      <c r="O27" s="262"/>
      <c r="P27" s="247"/>
      <c r="Q27" s="246"/>
      <c r="R27" s="246"/>
      <c r="S27" s="247"/>
    </row>
    <row r="28" spans="1:24" ht="15" customHeight="1">
      <c r="A28" s="174">
        <f>'Y1'!A28</f>
        <v>0</v>
      </c>
      <c r="B28" s="167"/>
      <c r="C28" s="167"/>
      <c r="D28" s="167"/>
      <c r="E28" s="167"/>
      <c r="F28" s="167"/>
      <c r="G28" s="167"/>
      <c r="H28" s="172"/>
      <c r="I28" s="187"/>
      <c r="J28" s="181"/>
      <c r="K28" s="71"/>
      <c r="L28" s="104"/>
      <c r="M28" s="263"/>
      <c r="N28" s="262"/>
      <c r="O28" s="262"/>
      <c r="P28" s="247"/>
      <c r="Q28" s="246"/>
      <c r="R28" s="246"/>
      <c r="S28" s="247"/>
    </row>
    <row r="29" spans="1:24" ht="15" customHeight="1">
      <c r="A29" s="174">
        <f>'Y1'!A29</f>
        <v>0</v>
      </c>
      <c r="B29" s="167"/>
      <c r="C29" s="167"/>
      <c r="D29" s="167"/>
      <c r="E29" s="167"/>
      <c r="F29" s="167"/>
      <c r="G29" s="167"/>
      <c r="H29" s="172"/>
      <c r="I29" s="187"/>
      <c r="J29" s="181"/>
      <c r="K29" s="71"/>
      <c r="L29" s="104"/>
      <c r="M29" s="264" t="s">
        <v>110</v>
      </c>
      <c r="N29" s="205"/>
      <c r="O29" s="3"/>
      <c r="P29" s="3"/>
      <c r="Q29" s="3"/>
      <c r="S29" s="247"/>
    </row>
    <row r="30" spans="1:24" ht="15" customHeight="1">
      <c r="A30" s="174">
        <f>'Y1'!A30</f>
        <v>0</v>
      </c>
      <c r="B30" s="167"/>
      <c r="C30" s="167"/>
      <c r="D30" s="167"/>
      <c r="E30" s="167"/>
      <c r="F30" s="167"/>
      <c r="G30" s="167"/>
      <c r="H30" s="172"/>
      <c r="I30" s="187"/>
      <c r="J30" s="181"/>
      <c r="K30" s="71"/>
      <c r="L30" s="104"/>
      <c r="M30" s="100" t="s">
        <v>78</v>
      </c>
      <c r="N30" s="3"/>
      <c r="O30" s="3"/>
      <c r="P30" s="3"/>
      <c r="Q30" s="3"/>
    </row>
    <row r="31" spans="1:24" ht="15" customHeight="1" thickBot="1">
      <c r="A31" s="174">
        <f>'Y1'!A31</f>
        <v>0</v>
      </c>
      <c r="B31" s="167"/>
      <c r="C31" s="167"/>
      <c r="D31" s="167"/>
      <c r="E31" s="167"/>
      <c r="F31" s="167"/>
      <c r="G31" s="167"/>
      <c r="H31" s="172"/>
      <c r="I31" s="187"/>
      <c r="J31" s="183">
        <f>SUM(I28:I31)</f>
        <v>0</v>
      </c>
      <c r="K31" s="71"/>
      <c r="L31" s="104"/>
      <c r="M31" s="102" t="s">
        <v>87</v>
      </c>
      <c r="N31" s="221"/>
      <c r="O31" s="221"/>
      <c r="P31" s="221"/>
      <c r="Q31" s="218"/>
    </row>
    <row r="32" spans="1:24" ht="15" customHeight="1">
      <c r="A32" s="175" t="str">
        <f>'Y1'!A32</f>
        <v>05 SUPPLIES/MATERIALS (any single item costs less than $2,000)</v>
      </c>
      <c r="B32" s="169"/>
      <c r="C32" s="169"/>
      <c r="D32" s="169"/>
      <c r="E32" s="169"/>
      <c r="F32" s="169"/>
      <c r="G32" s="169"/>
      <c r="H32" s="170"/>
      <c r="I32" s="189"/>
      <c r="J32" s="181"/>
      <c r="K32" s="71"/>
      <c r="L32" s="104"/>
      <c r="M32" s="209"/>
      <c r="N32" s="210"/>
      <c r="O32" s="286" t="s">
        <v>80</v>
      </c>
      <c r="P32" s="288"/>
      <c r="Q32" s="286" t="s">
        <v>106</v>
      </c>
      <c r="R32" s="287"/>
      <c r="U32" s="3"/>
    </row>
    <row r="33" spans="1:22" ht="15" customHeight="1">
      <c r="A33" s="174">
        <f>'Y1'!A33</f>
        <v>0</v>
      </c>
      <c r="B33" s="167"/>
      <c r="C33" s="167"/>
      <c r="D33" s="167"/>
      <c r="E33" s="167"/>
      <c r="F33" s="167"/>
      <c r="G33" s="167"/>
      <c r="H33" s="172"/>
      <c r="I33" s="187"/>
      <c r="J33" s="181"/>
      <c r="K33" s="71"/>
      <c r="L33" s="104"/>
      <c r="M33" s="212" t="s">
        <v>81</v>
      </c>
      <c r="N33" s="213"/>
      <c r="O33" s="219" t="s">
        <v>82</v>
      </c>
      <c r="P33" s="220" t="s">
        <v>83</v>
      </c>
      <c r="Q33" s="219" t="s">
        <v>82</v>
      </c>
      <c r="R33" s="226" t="s">
        <v>83</v>
      </c>
      <c r="U33" s="3"/>
    </row>
    <row r="34" spans="1:22" ht="15" customHeight="1">
      <c r="A34" s="174">
        <f>'Y1'!A34</f>
        <v>0</v>
      </c>
      <c r="B34" s="167"/>
      <c r="C34" s="167"/>
      <c r="D34" s="167"/>
      <c r="E34" s="167"/>
      <c r="F34" s="167"/>
      <c r="G34" s="167"/>
      <c r="H34" s="172"/>
      <c r="I34" s="187"/>
      <c r="J34" s="181"/>
      <c r="K34" s="71"/>
      <c r="L34" s="104"/>
      <c r="M34" s="214" t="s">
        <v>84</v>
      </c>
      <c r="N34" s="215"/>
      <c r="O34" s="222">
        <v>6031</v>
      </c>
      <c r="P34" s="223">
        <v>1777</v>
      </c>
      <c r="Q34" s="265">
        <v>6031</v>
      </c>
      <c r="R34" s="266">
        <v>1732</v>
      </c>
      <c r="U34" s="3"/>
    </row>
    <row r="35" spans="1:22" ht="15" customHeight="1">
      <c r="A35" s="174">
        <f>'Y1'!A35</f>
        <v>0</v>
      </c>
      <c r="B35" s="167"/>
      <c r="C35" s="167"/>
      <c r="D35" s="167"/>
      <c r="E35" s="167"/>
      <c r="F35" s="167"/>
      <c r="G35" s="167"/>
      <c r="H35" s="172"/>
      <c r="I35" s="187"/>
      <c r="J35" s="181"/>
      <c r="K35" s="71"/>
      <c r="L35" s="104"/>
      <c r="M35" s="214" t="s">
        <v>85</v>
      </c>
      <c r="N35" s="215"/>
      <c r="O35" s="222">
        <v>187</v>
      </c>
      <c r="P35" s="223"/>
      <c r="Q35" s="265">
        <v>187</v>
      </c>
      <c r="R35" s="266"/>
      <c r="U35" s="3"/>
    </row>
    <row r="36" spans="1:22" ht="15" customHeight="1">
      <c r="A36" s="174">
        <f>'Y1'!A36</f>
        <v>0</v>
      </c>
      <c r="B36" s="167"/>
      <c r="C36" s="167"/>
      <c r="D36" s="167"/>
      <c r="E36" s="167"/>
      <c r="F36" s="167"/>
      <c r="G36" s="167"/>
      <c r="H36" s="172"/>
      <c r="I36" s="187"/>
      <c r="J36" s="181"/>
      <c r="K36" s="71"/>
      <c r="L36" s="104"/>
      <c r="M36" s="214" t="s">
        <v>107</v>
      </c>
      <c r="N36" s="215"/>
      <c r="O36" s="222">
        <v>38</v>
      </c>
      <c r="P36" s="223">
        <v>10.85</v>
      </c>
      <c r="Q36" s="222">
        <v>38</v>
      </c>
      <c r="R36" s="268">
        <v>10.85</v>
      </c>
      <c r="U36" s="3"/>
    </row>
    <row r="37" spans="1:22" ht="15" customHeight="1">
      <c r="A37" s="174">
        <f>'Y1'!A37</f>
        <v>0</v>
      </c>
      <c r="B37" s="167"/>
      <c r="C37" s="167"/>
      <c r="D37" s="167"/>
      <c r="E37" s="167"/>
      <c r="F37" s="167"/>
      <c r="G37" s="167"/>
      <c r="H37" s="172"/>
      <c r="I37" s="187"/>
      <c r="J37" s="181"/>
      <c r="K37" s="3"/>
      <c r="L37" s="4"/>
      <c r="M37" s="214" t="s">
        <v>108</v>
      </c>
      <c r="N37" s="215"/>
      <c r="O37" s="222">
        <v>86</v>
      </c>
      <c r="P37" s="223">
        <v>86</v>
      </c>
      <c r="Q37" s="222">
        <v>86</v>
      </c>
      <c r="R37" s="268">
        <v>86</v>
      </c>
      <c r="U37" s="3"/>
    </row>
    <row r="38" spans="1:22" ht="15" customHeight="1" thickBot="1">
      <c r="A38" s="174">
        <f>'Y1'!A38</f>
        <v>0</v>
      </c>
      <c r="B38" s="167"/>
      <c r="C38" s="167"/>
      <c r="D38" s="167"/>
      <c r="E38" s="167"/>
      <c r="F38" s="167"/>
      <c r="G38" s="167"/>
      <c r="H38" s="172"/>
      <c r="I38" s="187"/>
      <c r="J38" s="181"/>
      <c r="K38" s="3"/>
      <c r="L38" s="4"/>
      <c r="M38" s="216" t="s">
        <v>86</v>
      </c>
      <c r="N38" s="217"/>
      <c r="O38" s="227">
        <f>SUM(O34:O37)</f>
        <v>6342</v>
      </c>
      <c r="P38" s="228">
        <f>SUM(P34:P37)</f>
        <v>1873.85</v>
      </c>
      <c r="Q38" s="270">
        <f>SUM(Q34:Q37)</f>
        <v>6342</v>
      </c>
      <c r="R38" s="271">
        <f>SUM(R34:R37)</f>
        <v>1828.85</v>
      </c>
      <c r="U38" s="3"/>
    </row>
    <row r="39" spans="1:22" ht="15" customHeight="1">
      <c r="A39" s="174">
        <f>'Y1'!A39</f>
        <v>0</v>
      </c>
      <c r="B39" s="167"/>
      <c r="C39" s="167"/>
      <c r="D39" s="167"/>
      <c r="E39" s="167"/>
      <c r="F39" s="167"/>
      <c r="G39" s="167"/>
      <c r="H39" s="172"/>
      <c r="I39" s="187"/>
      <c r="J39" s="183">
        <f>SUM(I33:I39)</f>
        <v>0</v>
      </c>
      <c r="K39" s="3"/>
      <c r="L39" s="4"/>
      <c r="N39" s="101"/>
      <c r="O39" s="101"/>
      <c r="P39" s="101"/>
      <c r="Q39" s="101"/>
      <c r="R39" s="3"/>
      <c r="T39" s="3"/>
      <c r="U39" s="3"/>
    </row>
    <row r="40" spans="1:22" ht="15" customHeight="1">
      <c r="A40" s="175" t="str">
        <f>'Y1'!A40</f>
        <v xml:space="preserve">06 EQUIPMENT   (equipment over $5,000 per item)  </v>
      </c>
      <c r="B40" s="164"/>
      <c r="C40" s="164"/>
      <c r="D40" s="164"/>
      <c r="E40" s="164"/>
      <c r="F40" s="164"/>
      <c r="G40" s="164"/>
      <c r="H40" s="165"/>
      <c r="I40" s="189"/>
      <c r="J40" s="184"/>
      <c r="K40" s="3"/>
      <c r="L40" s="4"/>
      <c r="M40" s="272" t="s">
        <v>109</v>
      </c>
      <c r="N40" s="273"/>
      <c r="O40" s="274"/>
      <c r="P40" s="275"/>
      <c r="Q40" s="3"/>
      <c r="T40" s="3"/>
      <c r="U40" s="3"/>
    </row>
    <row r="41" spans="1:22" ht="15" customHeight="1">
      <c r="A41" s="174">
        <f>'Y1'!A41</f>
        <v>0</v>
      </c>
      <c r="B41" s="167"/>
      <c r="C41" s="167"/>
      <c r="D41" s="167"/>
      <c r="E41" s="167"/>
      <c r="F41" s="167"/>
      <c r="G41" s="167"/>
      <c r="H41" s="172"/>
      <c r="I41" s="187">
        <v>0</v>
      </c>
      <c r="J41" s="181"/>
      <c r="K41" s="3"/>
      <c r="L41" s="4"/>
      <c r="M41" s="276" t="s">
        <v>50</v>
      </c>
      <c r="N41" s="277"/>
      <c r="O41" s="274"/>
      <c r="P41" s="276" t="s">
        <v>51</v>
      </c>
      <c r="Q41" s="278"/>
      <c r="T41" s="3"/>
      <c r="U41" s="3"/>
    </row>
    <row r="42" spans="1:22" ht="15" customHeight="1">
      <c r="A42" s="174">
        <f>'Y1'!A42</f>
        <v>0</v>
      </c>
      <c r="B42" s="167"/>
      <c r="C42" s="167"/>
      <c r="D42" s="167"/>
      <c r="E42" s="167"/>
      <c r="F42" s="167"/>
      <c r="G42" s="167"/>
      <c r="H42" s="172"/>
      <c r="I42" s="187">
        <v>0</v>
      </c>
      <c r="J42" s="181"/>
      <c r="K42" s="3"/>
      <c r="L42" s="4"/>
      <c r="M42" s="279" t="s">
        <v>66</v>
      </c>
      <c r="N42" s="280">
        <v>0.55500000000000005</v>
      </c>
      <c r="P42" s="279" t="s">
        <v>52</v>
      </c>
      <c r="Q42" s="281">
        <v>0.76500000000000001</v>
      </c>
      <c r="T42" s="3"/>
      <c r="U42" s="3"/>
    </row>
    <row r="43" spans="1:22" ht="15" customHeight="1">
      <c r="A43" s="174">
        <f>'Y1'!A43</f>
        <v>0</v>
      </c>
      <c r="B43" s="167"/>
      <c r="C43" s="167"/>
      <c r="D43" s="167"/>
      <c r="E43" s="167"/>
      <c r="F43" s="167"/>
      <c r="G43" s="167"/>
      <c r="H43" s="172"/>
      <c r="I43" s="187">
        <v>0</v>
      </c>
      <c r="J43" s="183">
        <f>SUM(I41:I43)</f>
        <v>0</v>
      </c>
      <c r="K43" s="3"/>
      <c r="L43" s="4"/>
      <c r="M43" s="269"/>
      <c r="N43" s="269"/>
      <c r="O43" s="269"/>
      <c r="P43" s="282"/>
      <c r="Q43" s="282"/>
      <c r="T43" s="3"/>
      <c r="U43" s="3"/>
    </row>
    <row r="44" spans="1:22" ht="15" customHeight="1">
      <c r="A44" s="89" t="s">
        <v>76</v>
      </c>
      <c r="B44" s="90"/>
      <c r="C44" s="90"/>
      <c r="D44" s="86" t="s">
        <v>60</v>
      </c>
      <c r="E44" s="87" t="s">
        <v>61</v>
      </c>
      <c r="F44" s="88" t="s">
        <v>62</v>
      </c>
      <c r="G44" s="90"/>
      <c r="H44" s="90"/>
      <c r="I44" s="191"/>
      <c r="J44" s="181"/>
      <c r="K44" s="71"/>
      <c r="L44" s="104"/>
      <c r="M44" s="272" t="s">
        <v>112</v>
      </c>
      <c r="R44" s="282"/>
      <c r="T44" s="3"/>
      <c r="U44" s="3"/>
    </row>
    <row r="45" spans="1:22" ht="15" customHeight="1">
      <c r="A45" s="81" t="s">
        <v>58</v>
      </c>
      <c r="B45" s="82"/>
      <c r="C45" s="82"/>
      <c r="D45" s="91">
        <f>'Y4'!D45*105%</f>
        <v>8094.1776693750016</v>
      </c>
      <c r="E45" s="237"/>
      <c r="F45" s="238"/>
      <c r="G45" s="83"/>
      <c r="H45" s="92"/>
      <c r="I45" s="192">
        <f>D45*E45*F45</f>
        <v>0</v>
      </c>
      <c r="J45" s="181"/>
      <c r="K45" s="71"/>
      <c r="L45" s="104"/>
      <c r="T45" s="3"/>
      <c r="U45" s="3"/>
    </row>
    <row r="46" spans="1:22" ht="15" customHeight="1" thickBot="1">
      <c r="A46" s="81" t="s">
        <v>59</v>
      </c>
      <c r="B46" s="84"/>
      <c r="C46" s="84"/>
      <c r="D46" s="91">
        <f>'Y4'!D46*105%</f>
        <v>2391.5602058906252</v>
      </c>
      <c r="E46" s="237"/>
      <c r="F46" s="238"/>
      <c r="G46" s="83"/>
      <c r="H46" s="85"/>
      <c r="I46" s="192">
        <f>D46*E46*F46</f>
        <v>0</v>
      </c>
      <c r="J46" s="183">
        <f>SUM(I45:I46)</f>
        <v>0</v>
      </c>
      <c r="K46" s="71"/>
      <c r="L46" s="104"/>
    </row>
    <row r="47" spans="1:22" ht="15" customHeight="1" thickBot="1">
      <c r="A47" s="108" t="s">
        <v>37</v>
      </c>
      <c r="B47" s="9"/>
      <c r="C47" s="9"/>
      <c r="D47" s="9"/>
      <c r="E47" s="9"/>
      <c r="F47" s="9"/>
      <c r="G47" s="9"/>
      <c r="H47" s="11"/>
      <c r="I47" s="47"/>
      <c r="J47" s="46">
        <f>SUM(J15:J46)</f>
        <v>0</v>
      </c>
      <c r="K47" s="71"/>
      <c r="L47" s="104"/>
    </row>
    <row r="48" spans="1:22" ht="15" customHeight="1">
      <c r="A48" s="8"/>
      <c r="B48" s="294" t="str">
        <f>'Y1'!B48:H48</f>
        <v xml:space="preserve">Subcontract Direct Costs : </v>
      </c>
      <c r="C48" s="295"/>
      <c r="D48" s="295"/>
      <c r="E48" s="295"/>
      <c r="F48" s="295"/>
      <c r="G48" s="295"/>
      <c r="H48" s="310"/>
      <c r="I48" s="240"/>
      <c r="J48" s="69"/>
      <c r="K48" s="71"/>
      <c r="L48" s="104"/>
      <c r="M48" s="282"/>
      <c r="N48" s="282"/>
      <c r="O48" s="282"/>
      <c r="V48" s="269"/>
    </row>
    <row r="49" spans="1:22" ht="15" customHeight="1" thickBot="1">
      <c r="A49" s="145"/>
      <c r="B49" s="294" t="str">
        <f>'Y1'!B49:H49</f>
        <v xml:space="preserve">Subcontract Direct Costs : </v>
      </c>
      <c r="C49" s="295"/>
      <c r="D49" s="295"/>
      <c r="E49" s="295"/>
      <c r="F49" s="295"/>
      <c r="G49" s="295"/>
      <c r="H49" s="310"/>
      <c r="I49" s="240"/>
      <c r="J49" s="69"/>
      <c r="K49" s="71"/>
      <c r="L49" s="104"/>
    </row>
    <row r="50" spans="1:22" ht="15" customHeight="1" thickBot="1">
      <c r="A50" s="108" t="s">
        <v>14</v>
      </c>
      <c r="B50" s="109"/>
      <c r="C50" s="9"/>
      <c r="D50" s="9"/>
      <c r="E50" s="9"/>
      <c r="F50" s="9"/>
      <c r="G50" s="9"/>
      <c r="H50" s="11"/>
      <c r="I50" s="48"/>
      <c r="J50" s="193">
        <f>J47+I48+I49</f>
        <v>0</v>
      </c>
      <c r="K50" s="71"/>
      <c r="L50" s="104"/>
      <c r="R50" s="282"/>
      <c r="S50" s="282"/>
      <c r="U50" s="282"/>
    </row>
    <row r="51" spans="1:22" ht="15" customHeight="1">
      <c r="A51" s="8"/>
      <c r="B51" s="294" t="s">
        <v>12</v>
      </c>
      <c r="C51" s="295"/>
      <c r="D51" s="295"/>
      <c r="E51" s="295"/>
      <c r="F51" s="295"/>
      <c r="G51" s="295"/>
      <c r="H51" s="310"/>
      <c r="I51" s="240"/>
      <c r="J51" s="69"/>
      <c r="K51" s="71"/>
      <c r="L51" s="104"/>
      <c r="T51" s="282"/>
    </row>
    <row r="52" spans="1:22" ht="15" customHeight="1" thickBot="1">
      <c r="A52" s="145"/>
      <c r="B52" s="294" t="s">
        <v>12</v>
      </c>
      <c r="C52" s="295"/>
      <c r="D52" s="295"/>
      <c r="E52" s="295"/>
      <c r="F52" s="295"/>
      <c r="G52" s="295"/>
      <c r="H52" s="310"/>
      <c r="I52" s="240"/>
      <c r="J52" s="69"/>
      <c r="K52" s="71"/>
      <c r="L52" s="104"/>
    </row>
    <row r="53" spans="1:22" ht="15" customHeight="1" thickBot="1">
      <c r="A53" s="108" t="s">
        <v>15</v>
      </c>
      <c r="B53" s="109"/>
      <c r="C53" s="9"/>
      <c r="D53" s="9"/>
      <c r="E53" s="9"/>
      <c r="F53" s="9"/>
      <c r="G53" s="9"/>
      <c r="H53" s="11"/>
      <c r="I53" s="48"/>
      <c r="J53" s="194">
        <f>J50+I51+I52</f>
        <v>0</v>
      </c>
      <c r="K53" s="71"/>
      <c r="L53" s="104"/>
    </row>
    <row r="54" spans="1:22" ht="15" customHeight="1">
      <c r="A54" s="8"/>
      <c r="B54" s="54" t="s">
        <v>16</v>
      </c>
      <c r="C54" s="55"/>
      <c r="D54" s="56"/>
      <c r="E54" s="56"/>
      <c r="F54" s="56"/>
      <c r="G54" s="56"/>
      <c r="H54" s="57"/>
      <c r="I54" s="80">
        <f>J47-J46-J43</f>
        <v>0</v>
      </c>
      <c r="J54" s="69"/>
      <c r="K54" s="71"/>
      <c r="L54" s="104"/>
    </row>
    <row r="55" spans="1:22" ht="15" customHeight="1" thickBot="1">
      <c r="A55" s="8"/>
      <c r="B55" s="58" t="s">
        <v>47</v>
      </c>
      <c r="C55" s="75">
        <f>'Y1'!C55</f>
        <v>0.55500000000000005</v>
      </c>
      <c r="D55" s="59"/>
      <c r="E55" s="59"/>
      <c r="F55" s="59"/>
      <c r="G55" s="59"/>
      <c r="H55" s="60"/>
      <c r="I55" s="68">
        <f>I54*C55</f>
        <v>0</v>
      </c>
      <c r="J55" s="69"/>
      <c r="K55" s="71"/>
      <c r="L55" s="104"/>
      <c r="M55" s="269"/>
      <c r="N55" s="249"/>
      <c r="P55" s="282"/>
      <c r="Q55" s="282"/>
    </row>
    <row r="56" spans="1:22" ht="15" customHeight="1">
      <c r="A56" s="291" t="s">
        <v>9</v>
      </c>
      <c r="B56" s="292"/>
      <c r="C56" s="292"/>
      <c r="D56" s="292"/>
      <c r="E56" s="292"/>
      <c r="F56" s="292"/>
      <c r="G56" s="292"/>
      <c r="H56" s="292"/>
      <c r="I56" s="292"/>
      <c r="J56" s="70">
        <f>J53+I55</f>
        <v>0</v>
      </c>
      <c r="K56" s="71"/>
      <c r="L56" s="104"/>
      <c r="M56" s="269"/>
      <c r="N56" s="269"/>
      <c r="S56" s="282"/>
    </row>
    <row r="57" spans="1:22" ht="15" customHeight="1">
      <c r="M57" s="282"/>
      <c r="N57" s="282"/>
    </row>
    <row r="58" spans="1:22" ht="15" customHeight="1"/>
    <row r="59" spans="1:22" ht="15" customHeight="1"/>
    <row r="62" spans="1:22">
      <c r="V62" s="282"/>
    </row>
    <row r="63" spans="1:22" ht="34.5" customHeight="1">
      <c r="M63" s="269"/>
      <c r="N63" s="249"/>
      <c r="P63" s="282"/>
      <c r="Q63" s="282"/>
      <c r="T63" s="282"/>
      <c r="U63" s="282"/>
    </row>
    <row r="64" spans="1:22" ht="33" customHeight="1">
      <c r="M64" s="269"/>
      <c r="N64" s="269"/>
    </row>
    <row r="65" spans="13:14" ht="22.5" customHeight="1">
      <c r="M65" s="282"/>
      <c r="N65" s="282"/>
    </row>
    <row r="68" spans="13:14" ht="12.75">
      <c r="M68" s="249"/>
      <c r="N68" s="249"/>
    </row>
    <row r="69" spans="13:14" ht="12.75">
      <c r="M69" s="249"/>
      <c r="N69" s="249"/>
    </row>
  </sheetData>
  <mergeCells count="10">
    <mergeCell ref="M1:R1"/>
    <mergeCell ref="A56:I56"/>
    <mergeCell ref="B49:H49"/>
    <mergeCell ref="B52:H52"/>
    <mergeCell ref="A2:G3"/>
    <mergeCell ref="A4:G4"/>
    <mergeCell ref="H4:J4"/>
    <mergeCell ref="B48:H48"/>
    <mergeCell ref="B51:H51"/>
    <mergeCell ref="M9:N10"/>
  </mergeCells>
  <hyperlinks>
    <hyperlink ref="M8" r:id="rId1" xr:uid="{00000000-0004-0000-0400-000002000000}"/>
    <hyperlink ref="T7" r:id="rId2" xr:uid="{A6568CDD-9B5F-4FE9-8FAB-F3DC6D55D4EB}"/>
    <hyperlink ref="O15" r:id="rId3" xr:uid="{265120DF-11E8-49B6-BAF0-5EAF33E801E7}"/>
    <hyperlink ref="M30" r:id="rId4" xr:uid="{F317F178-17BC-44FB-94E2-A55F0B11A2E6}"/>
  </hyperlinks>
  <printOptions gridLines="1"/>
  <pageMargins left="0.48" right="0.46" top="0.31" bottom="0.33" header="0.32" footer="0.34"/>
  <pageSetup scale="67" orientation="portrait" horizontalDpi="4294967292" verticalDpi="4294967292" r:id="rId5"/>
  <headerFooter alignWithMargins="0"/>
  <colBreaks count="1" manualBreakCount="1">
    <brk id="10" max="1048575" man="1"/>
  </col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autoPageBreaks="0" fitToPage="1"/>
  </sheetPr>
  <dimension ref="A1:P34"/>
  <sheetViews>
    <sheetView workbookViewId="0"/>
  </sheetViews>
  <sheetFormatPr defaultColWidth="10.85546875" defaultRowHeight="14.25"/>
  <cols>
    <col min="1" max="1" width="1.7109375" style="22" customWidth="1"/>
    <col min="2" max="2" width="16.85546875" style="44" customWidth="1"/>
    <col min="3" max="3" width="11.42578125" style="44" customWidth="1"/>
    <col min="4" max="4" width="13.28515625" style="27" bestFit="1" customWidth="1"/>
    <col min="5" max="5" width="14.42578125" style="27" customWidth="1"/>
    <col min="6" max="6" width="12.7109375" style="27" customWidth="1"/>
    <col min="7" max="7" width="13.28515625" style="27" bestFit="1" customWidth="1"/>
    <col min="8" max="8" width="15" style="27" customWidth="1"/>
    <col min="9" max="9" width="15" style="202" customWidth="1"/>
    <col min="10" max="10" width="8.28515625" style="27" customWidth="1"/>
    <col min="11" max="11" width="13.7109375" style="22" bestFit="1" customWidth="1"/>
    <col min="12" max="12" width="12.28515625" style="27" customWidth="1"/>
    <col min="13" max="14" width="11" style="27" customWidth="1"/>
    <col min="15" max="16" width="11.140625" style="27" bestFit="1" customWidth="1"/>
    <col min="17" max="16384" width="10.85546875" style="27"/>
  </cols>
  <sheetData>
    <row r="1" spans="1:16" s="21" customFormat="1">
      <c r="A1" s="17"/>
      <c r="B1" s="18"/>
      <c r="C1" s="18"/>
      <c r="D1" s="18"/>
      <c r="E1" s="19" t="s">
        <v>38</v>
      </c>
      <c r="F1" s="18"/>
      <c r="G1" s="18"/>
      <c r="H1" s="18"/>
      <c r="I1" s="195"/>
      <c r="J1" s="18"/>
      <c r="K1" s="18"/>
      <c r="L1" s="20"/>
      <c r="M1" s="20"/>
      <c r="N1" s="20"/>
      <c r="O1" s="20"/>
      <c r="P1" s="20"/>
    </row>
    <row r="2" spans="1:16" s="21" customFormat="1" ht="13.7" customHeight="1">
      <c r="A2" s="17"/>
      <c r="B2" s="18"/>
      <c r="C2" s="18"/>
      <c r="D2" s="18"/>
      <c r="E2" s="19" t="s">
        <v>39</v>
      </c>
      <c r="F2" s="18"/>
      <c r="G2" s="18"/>
      <c r="H2" s="18"/>
      <c r="I2" s="195"/>
      <c r="J2" s="18"/>
      <c r="K2" s="18"/>
      <c r="L2" s="20"/>
      <c r="M2" s="20"/>
      <c r="N2" s="20"/>
      <c r="O2" s="20"/>
      <c r="P2" s="20"/>
    </row>
    <row r="3" spans="1:16" ht="4.7" customHeight="1" thickBot="1">
      <c r="B3" s="23"/>
      <c r="C3" s="23"/>
      <c r="D3" s="24"/>
      <c r="E3" s="24"/>
      <c r="F3" s="24"/>
      <c r="G3" s="24"/>
      <c r="H3" s="24"/>
      <c r="I3" s="196"/>
      <c r="J3" s="24"/>
      <c r="K3" s="25"/>
      <c r="L3" s="26"/>
      <c r="M3" s="26"/>
      <c r="N3" s="26"/>
      <c r="O3" s="26"/>
      <c r="P3" s="26"/>
    </row>
    <row r="4" spans="1:16" ht="15" customHeight="1" thickBot="1">
      <c r="B4" s="317" t="s">
        <v>40</v>
      </c>
      <c r="C4" s="318"/>
      <c r="D4" s="315" t="s">
        <v>0</v>
      </c>
      <c r="E4" s="28"/>
      <c r="F4" s="29" t="s">
        <v>48</v>
      </c>
      <c r="G4" s="28"/>
      <c r="H4" s="28"/>
      <c r="I4" s="197"/>
      <c r="J4" s="30"/>
      <c r="K4" s="31" t="s">
        <v>1</v>
      </c>
      <c r="L4" s="131"/>
      <c r="M4" s="131"/>
      <c r="N4" s="131"/>
      <c r="O4" s="131"/>
      <c r="P4" s="132"/>
    </row>
    <row r="5" spans="1:16" ht="17.25" customHeight="1">
      <c r="B5" s="319"/>
      <c r="C5" s="320"/>
      <c r="D5" s="316"/>
      <c r="E5" s="32" t="s">
        <v>24</v>
      </c>
      <c r="F5" s="32" t="s">
        <v>25</v>
      </c>
      <c r="G5" s="32" t="s">
        <v>26</v>
      </c>
      <c r="H5" s="33" t="s">
        <v>17</v>
      </c>
      <c r="I5" s="198" t="s">
        <v>42</v>
      </c>
      <c r="J5" s="34"/>
      <c r="K5" s="129" t="s">
        <v>42</v>
      </c>
      <c r="L5" s="133" t="s">
        <v>4</v>
      </c>
      <c r="M5" s="134" t="s">
        <v>5</v>
      </c>
      <c r="N5" s="134" t="s">
        <v>6</v>
      </c>
      <c r="O5" s="134" t="s">
        <v>7</v>
      </c>
      <c r="P5" s="135" t="s">
        <v>8</v>
      </c>
    </row>
    <row r="6" spans="1:16" ht="24.75" customHeight="1">
      <c r="B6" s="125" t="s">
        <v>73</v>
      </c>
      <c r="C6" s="126"/>
      <c r="D6" s="203">
        <f>'Y1'!H15</f>
        <v>0</v>
      </c>
      <c r="E6" s="203">
        <f>'Y2'!H15</f>
        <v>0</v>
      </c>
      <c r="F6" s="203">
        <f>'Y3'!H15</f>
        <v>0</v>
      </c>
      <c r="G6" s="203">
        <f>'Y4'!H15</f>
        <v>0</v>
      </c>
      <c r="H6" s="204">
        <f>'Y5'!H15</f>
        <v>0</v>
      </c>
      <c r="I6" s="199">
        <f t="shared" ref="I6:I23" si="0">SUM(D6:H6)</f>
        <v>0</v>
      </c>
      <c r="J6" s="35" t="s">
        <v>2</v>
      </c>
      <c r="K6" s="130">
        <f>SUM(L6:P6)</f>
        <v>0</v>
      </c>
      <c r="L6" s="136">
        <f t="shared" ref="L6:P7" si="1">D6</f>
        <v>0</v>
      </c>
      <c r="M6" s="52">
        <f t="shared" si="1"/>
        <v>0</v>
      </c>
      <c r="N6" s="52">
        <f t="shared" si="1"/>
        <v>0</v>
      </c>
      <c r="O6" s="52">
        <f t="shared" si="1"/>
        <v>0</v>
      </c>
      <c r="P6" s="137">
        <f t="shared" si="1"/>
        <v>0</v>
      </c>
    </row>
    <row r="7" spans="1:16" ht="24.75" customHeight="1" thickBot="1">
      <c r="B7" s="128" t="s">
        <v>72</v>
      </c>
      <c r="C7" s="127"/>
      <c r="D7" s="49">
        <f>'Y1'!I15</f>
        <v>0</v>
      </c>
      <c r="E7" s="49">
        <f>'Y2'!I15</f>
        <v>0</v>
      </c>
      <c r="F7" s="49">
        <f>'Y3'!I15</f>
        <v>0</v>
      </c>
      <c r="G7" s="49">
        <f>'Y4'!I15</f>
        <v>0</v>
      </c>
      <c r="H7" s="49">
        <f>'Y5'!I15</f>
        <v>0</v>
      </c>
      <c r="I7" s="199">
        <f t="shared" si="0"/>
        <v>0</v>
      </c>
      <c r="J7" s="36" t="s">
        <v>3</v>
      </c>
      <c r="K7" s="130">
        <f>SUM(L7:P7)</f>
        <v>0</v>
      </c>
      <c r="L7" s="138">
        <f t="shared" si="1"/>
        <v>0</v>
      </c>
      <c r="M7" s="139">
        <f t="shared" si="1"/>
        <v>0</v>
      </c>
      <c r="N7" s="139">
        <f t="shared" si="1"/>
        <v>0</v>
      </c>
      <c r="O7" s="139">
        <f t="shared" si="1"/>
        <v>0</v>
      </c>
      <c r="P7" s="140">
        <f t="shared" si="1"/>
        <v>0</v>
      </c>
    </row>
    <row r="8" spans="1:16" ht="24.75" customHeight="1">
      <c r="B8" s="118" t="s">
        <v>53</v>
      </c>
      <c r="C8" s="119"/>
      <c r="D8" s="50">
        <f>'Y1'!$J$19</f>
        <v>0</v>
      </c>
      <c r="E8" s="50">
        <f>'Y2'!$J$19</f>
        <v>0</v>
      </c>
      <c r="F8" s="50">
        <f>'Y3'!$J$19</f>
        <v>0</v>
      </c>
      <c r="G8" s="50">
        <f>'Y4'!$J$19</f>
        <v>0</v>
      </c>
      <c r="H8" s="50">
        <f>'Y5'!$J$19</f>
        <v>0</v>
      </c>
      <c r="I8" s="199">
        <f t="shared" si="0"/>
        <v>0</v>
      </c>
      <c r="J8" s="37"/>
      <c r="K8" s="53">
        <f t="shared" ref="K8:P8" si="2">SUM(K6:K7)</f>
        <v>0</v>
      </c>
      <c r="L8" s="53">
        <f t="shared" si="2"/>
        <v>0</v>
      </c>
      <c r="M8" s="53">
        <f t="shared" si="2"/>
        <v>0</v>
      </c>
      <c r="N8" s="53">
        <f t="shared" si="2"/>
        <v>0</v>
      </c>
      <c r="O8" s="53">
        <f t="shared" si="2"/>
        <v>0</v>
      </c>
      <c r="P8" s="53">
        <f t="shared" si="2"/>
        <v>0</v>
      </c>
    </row>
    <row r="9" spans="1:16" ht="24.75" customHeight="1">
      <c r="B9" s="313" t="s">
        <v>54</v>
      </c>
      <c r="C9" s="321"/>
      <c r="D9" s="50">
        <f>'Y1'!J26</f>
        <v>0</v>
      </c>
      <c r="E9" s="50">
        <f>'Y2'!J26</f>
        <v>0</v>
      </c>
      <c r="F9" s="50">
        <f>'Y3'!J26</f>
        <v>0</v>
      </c>
      <c r="G9" s="50">
        <f>'Y4'!J26</f>
        <v>0</v>
      </c>
      <c r="H9" s="50">
        <f>'Y5'!J26</f>
        <v>0</v>
      </c>
      <c r="I9" s="199">
        <f t="shared" si="0"/>
        <v>0</v>
      </c>
      <c r="J9" s="37"/>
      <c r="K9" s="53"/>
      <c r="L9" s="53"/>
      <c r="M9" s="53"/>
      <c r="N9" s="53"/>
      <c r="O9" s="53"/>
      <c r="P9" s="53"/>
    </row>
    <row r="10" spans="1:16" ht="24.75" customHeight="1">
      <c r="B10" s="118" t="s">
        <v>70</v>
      </c>
      <c r="C10" s="119"/>
      <c r="D10" s="50">
        <f>'Y1'!J31</f>
        <v>0</v>
      </c>
      <c r="E10" s="50">
        <f>'Y2'!J31</f>
        <v>0</v>
      </c>
      <c r="F10" s="50">
        <f>'Y3'!J31</f>
        <v>0</v>
      </c>
      <c r="G10" s="50">
        <f>'Y4'!J31</f>
        <v>0</v>
      </c>
      <c r="H10" s="50">
        <f>'Y5'!J31</f>
        <v>0</v>
      </c>
      <c r="I10" s="199">
        <f t="shared" si="0"/>
        <v>0</v>
      </c>
      <c r="J10" s="37"/>
      <c r="K10" s="25"/>
      <c r="L10" s="38"/>
      <c r="M10" s="38"/>
      <c r="N10" s="38"/>
      <c r="O10" s="38"/>
      <c r="P10" s="39"/>
    </row>
    <row r="11" spans="1:16" ht="24.75" customHeight="1">
      <c r="B11" s="118" t="s">
        <v>69</v>
      </c>
      <c r="C11" s="119"/>
      <c r="D11" s="50">
        <f>'Y1'!$J$39</f>
        <v>0</v>
      </c>
      <c r="E11" s="50">
        <f>'Y2'!J39</f>
        <v>0</v>
      </c>
      <c r="F11" s="50">
        <f>'Y3'!J39</f>
        <v>0</v>
      </c>
      <c r="G11" s="50">
        <f>'Y4'!J39</f>
        <v>0</v>
      </c>
      <c r="H11" s="50">
        <f>'Y5'!J39</f>
        <v>0</v>
      </c>
      <c r="I11" s="199">
        <f t="shared" si="0"/>
        <v>0</v>
      </c>
      <c r="J11" s="37"/>
      <c r="K11" s="25"/>
      <c r="L11" s="38"/>
      <c r="M11" s="38"/>
      <c r="N11" s="38"/>
      <c r="O11" s="38"/>
      <c r="P11" s="39"/>
    </row>
    <row r="12" spans="1:16" ht="24.75" customHeight="1">
      <c r="B12" s="118" t="s">
        <v>68</v>
      </c>
      <c r="C12" s="119"/>
      <c r="D12" s="50">
        <f>'Y1'!$J$43</f>
        <v>0</v>
      </c>
      <c r="E12" s="50">
        <f>'Y2'!$J$43</f>
        <v>0</v>
      </c>
      <c r="F12" s="50">
        <f>'Y3'!$J$43</f>
        <v>0</v>
      </c>
      <c r="G12" s="50">
        <f>'Y4'!$J$43</f>
        <v>0</v>
      </c>
      <c r="H12" s="50">
        <f>'Y5'!$J$43</f>
        <v>0</v>
      </c>
      <c r="I12" s="199">
        <f t="shared" si="0"/>
        <v>0</v>
      </c>
      <c r="J12" s="37"/>
      <c r="K12" s="25"/>
      <c r="L12" s="38"/>
      <c r="M12" s="38"/>
      <c r="N12" s="38"/>
      <c r="O12" s="38"/>
      <c r="P12" s="38"/>
    </row>
    <row r="13" spans="1:16" ht="24.75" customHeight="1">
      <c r="B13" s="313" t="s">
        <v>71</v>
      </c>
      <c r="C13" s="312"/>
      <c r="D13" s="50">
        <f>'Y1'!J46</f>
        <v>0</v>
      </c>
      <c r="E13" s="50">
        <f>'Y2'!J46</f>
        <v>0</v>
      </c>
      <c r="F13" s="50">
        <f>'Y3'!J46</f>
        <v>0</v>
      </c>
      <c r="G13" s="50">
        <f>'Y4'!J46</f>
        <v>0</v>
      </c>
      <c r="H13" s="50">
        <f>'Y5'!J46</f>
        <v>0</v>
      </c>
      <c r="I13" s="199">
        <f t="shared" si="0"/>
        <v>0</v>
      </c>
      <c r="J13" s="37"/>
      <c r="K13" s="25"/>
      <c r="L13" s="40"/>
      <c r="M13" s="40"/>
      <c r="N13" s="40"/>
      <c r="O13" s="38"/>
      <c r="P13" s="38"/>
    </row>
    <row r="14" spans="1:16" ht="24.75" customHeight="1">
      <c r="B14" s="314" t="s">
        <v>20</v>
      </c>
      <c r="C14" s="312"/>
      <c r="D14" s="51">
        <f>SUM(D6:D13)</f>
        <v>0</v>
      </c>
      <c r="E14" s="51">
        <f t="shared" ref="E14:H14" si="3">SUM(E6:E13)</f>
        <v>0</v>
      </c>
      <c r="F14" s="51">
        <f t="shared" si="3"/>
        <v>0</v>
      </c>
      <c r="G14" s="51">
        <f t="shared" si="3"/>
        <v>0</v>
      </c>
      <c r="H14" s="51">
        <f t="shared" si="3"/>
        <v>0</v>
      </c>
      <c r="I14" s="199">
        <f t="shared" si="0"/>
        <v>0</v>
      </c>
      <c r="J14" s="37"/>
      <c r="K14" s="25"/>
      <c r="L14" s="40"/>
      <c r="M14" s="40"/>
      <c r="N14" s="40"/>
      <c r="O14" s="38"/>
      <c r="P14" s="38"/>
    </row>
    <row r="15" spans="1:16" ht="24.75" customHeight="1">
      <c r="B15" s="311" t="s">
        <v>18</v>
      </c>
      <c r="C15" s="312"/>
      <c r="D15" s="51">
        <f>'Y1'!I48</f>
        <v>0</v>
      </c>
      <c r="E15" s="51">
        <f>'Y2'!I48</f>
        <v>0</v>
      </c>
      <c r="F15" s="51">
        <f>'Y3'!I48</f>
        <v>0</v>
      </c>
      <c r="G15" s="51">
        <f>'Y4'!I48</f>
        <v>0</v>
      </c>
      <c r="H15" s="51">
        <f>'Y5'!I48</f>
        <v>0</v>
      </c>
      <c r="I15" s="199">
        <f t="shared" si="0"/>
        <v>0</v>
      </c>
      <c r="J15" s="37"/>
      <c r="K15" s="25"/>
      <c r="L15" s="40"/>
      <c r="M15" s="40"/>
      <c r="N15" s="40"/>
      <c r="O15" s="38"/>
      <c r="P15" s="38"/>
    </row>
    <row r="16" spans="1:16" ht="24.75" customHeight="1">
      <c r="B16" s="311" t="s">
        <v>18</v>
      </c>
      <c r="C16" s="312"/>
      <c r="D16" s="51">
        <f>'Y1'!I49</f>
        <v>0</v>
      </c>
      <c r="E16" s="51">
        <f>'Y2'!I49</f>
        <v>0</v>
      </c>
      <c r="F16" s="51">
        <f>'Y3'!I49</f>
        <v>0</v>
      </c>
      <c r="G16" s="51">
        <f>'Y4'!I49</f>
        <v>0</v>
      </c>
      <c r="H16" s="51">
        <f>'Y5'!I49</f>
        <v>0</v>
      </c>
      <c r="I16" s="199">
        <f t="shared" ref="I16" si="4">SUM(D16:H16)</f>
        <v>0</v>
      </c>
      <c r="J16" s="37"/>
      <c r="K16" s="25"/>
      <c r="L16" s="40"/>
      <c r="M16" s="40"/>
      <c r="N16" s="40"/>
      <c r="O16" s="38"/>
      <c r="P16" s="38"/>
    </row>
    <row r="17" spans="2:16" ht="24.75" customHeight="1">
      <c r="B17" s="141" t="s">
        <v>21</v>
      </c>
      <c r="C17" s="142"/>
      <c r="D17" s="143">
        <f>D14+D15+D16</f>
        <v>0</v>
      </c>
      <c r="E17" s="143">
        <f t="shared" ref="E17:H17" si="5">E14+E15+E16</f>
        <v>0</v>
      </c>
      <c r="F17" s="143">
        <f t="shared" si="5"/>
        <v>0</v>
      </c>
      <c r="G17" s="143">
        <f t="shared" si="5"/>
        <v>0</v>
      </c>
      <c r="H17" s="143">
        <f t="shared" si="5"/>
        <v>0</v>
      </c>
      <c r="I17" s="200">
        <f t="shared" si="0"/>
        <v>0</v>
      </c>
      <c r="J17" s="144" t="s">
        <v>74</v>
      </c>
      <c r="K17" s="25"/>
      <c r="L17" s="38"/>
      <c r="M17" s="38"/>
      <c r="N17" s="38"/>
      <c r="O17" s="38"/>
      <c r="P17" s="39"/>
    </row>
    <row r="18" spans="2:16" ht="24.75" customHeight="1">
      <c r="B18" s="121" t="s">
        <v>19</v>
      </c>
      <c r="C18" s="120"/>
      <c r="D18" s="51">
        <f>'Y1'!I51</f>
        <v>0</v>
      </c>
      <c r="E18" s="51">
        <f>'Y2'!I51</f>
        <v>0</v>
      </c>
      <c r="F18" s="51">
        <f>'Y3'!I51</f>
        <v>0</v>
      </c>
      <c r="G18" s="51">
        <f>'Y4'!I51</f>
        <v>0</v>
      </c>
      <c r="H18" s="51">
        <f>'Y5'!I51</f>
        <v>0</v>
      </c>
      <c r="I18" s="199">
        <f t="shared" si="0"/>
        <v>0</v>
      </c>
      <c r="J18" s="37"/>
      <c r="K18" s="25"/>
      <c r="L18" s="38"/>
      <c r="M18" s="38"/>
      <c r="N18" s="38"/>
      <c r="O18" s="38"/>
      <c r="P18" s="39"/>
    </row>
    <row r="19" spans="2:16" ht="24.75" customHeight="1">
      <c r="B19" s="121" t="s">
        <v>19</v>
      </c>
      <c r="C19" s="120"/>
      <c r="D19" s="51">
        <f>'Y1'!I52</f>
        <v>0</v>
      </c>
      <c r="E19" s="51">
        <f>'Y2'!I52</f>
        <v>0</v>
      </c>
      <c r="F19" s="51">
        <f>'Y3'!I52</f>
        <v>0</v>
      </c>
      <c r="G19" s="51">
        <f>'Y4'!I52</f>
        <v>0</v>
      </c>
      <c r="H19" s="51">
        <f>'Y5'!I52</f>
        <v>0</v>
      </c>
      <c r="I19" s="199">
        <f t="shared" si="0"/>
        <v>0</v>
      </c>
      <c r="J19" s="37"/>
      <c r="K19" s="25"/>
      <c r="L19" s="38"/>
      <c r="M19" s="38"/>
      <c r="N19" s="38"/>
      <c r="O19" s="38"/>
      <c r="P19" s="39"/>
    </row>
    <row r="20" spans="2:16" ht="24.75" customHeight="1">
      <c r="B20" s="122" t="s">
        <v>27</v>
      </c>
      <c r="C20" s="119"/>
      <c r="D20" s="50">
        <f>D17+D18+D19</f>
        <v>0</v>
      </c>
      <c r="E20" s="50">
        <f t="shared" ref="E20:H20" si="6">E17+E18+E19</f>
        <v>0</v>
      </c>
      <c r="F20" s="50">
        <f t="shared" si="6"/>
        <v>0</v>
      </c>
      <c r="G20" s="50">
        <f t="shared" si="6"/>
        <v>0</v>
      </c>
      <c r="H20" s="50">
        <f t="shared" si="6"/>
        <v>0</v>
      </c>
      <c r="I20" s="199">
        <f t="shared" si="0"/>
        <v>0</v>
      </c>
      <c r="J20" s="37"/>
      <c r="K20" s="25"/>
      <c r="L20" s="38"/>
      <c r="M20" s="38"/>
      <c r="N20" s="38"/>
      <c r="O20" s="38"/>
      <c r="P20" s="39"/>
    </row>
    <row r="21" spans="2:16" ht="24.75" customHeight="1">
      <c r="B21" s="121" t="s">
        <v>16</v>
      </c>
      <c r="C21" s="120"/>
      <c r="D21" s="51">
        <f>'Y1'!I54</f>
        <v>0</v>
      </c>
      <c r="E21" s="51">
        <f>'Y2'!I54</f>
        <v>0</v>
      </c>
      <c r="F21" s="51">
        <f>'Y3'!I54</f>
        <v>0</v>
      </c>
      <c r="G21" s="51">
        <f>'Y4'!I54</f>
        <v>0</v>
      </c>
      <c r="H21" s="51">
        <f>'Y5'!I54</f>
        <v>0</v>
      </c>
      <c r="I21" s="199">
        <f t="shared" si="0"/>
        <v>0</v>
      </c>
      <c r="J21" s="37"/>
      <c r="K21" s="25"/>
      <c r="L21" s="38"/>
      <c r="M21" s="38"/>
      <c r="N21" s="38"/>
      <c r="O21" s="38"/>
      <c r="P21" s="39"/>
    </row>
    <row r="22" spans="2:16" ht="30.75" customHeight="1">
      <c r="B22" s="123" t="s">
        <v>41</v>
      </c>
      <c r="C22" s="124">
        <f>'Y1'!C55</f>
        <v>0.55500000000000005</v>
      </c>
      <c r="D22" s="50">
        <f>'Y1'!I55</f>
        <v>0</v>
      </c>
      <c r="E22" s="50">
        <f>'Y2'!I55</f>
        <v>0</v>
      </c>
      <c r="F22" s="50">
        <f>'Y3'!I55</f>
        <v>0</v>
      </c>
      <c r="G22" s="50">
        <f>'Y4'!I55</f>
        <v>0</v>
      </c>
      <c r="H22" s="50">
        <f>'Y5'!I55</f>
        <v>0</v>
      </c>
      <c r="I22" s="199">
        <f t="shared" si="0"/>
        <v>0</v>
      </c>
      <c r="J22" s="37"/>
      <c r="K22" s="25"/>
      <c r="L22" s="38"/>
      <c r="M22" s="38"/>
      <c r="N22" s="38"/>
      <c r="O22" s="38"/>
      <c r="P22" s="39"/>
    </row>
    <row r="23" spans="2:16" ht="24.75" customHeight="1">
      <c r="B23" s="122" t="s">
        <v>10</v>
      </c>
      <c r="C23" s="119"/>
      <c r="D23" s="50">
        <f>D20+D22</f>
        <v>0</v>
      </c>
      <c r="E23" s="50">
        <f>E20+E22</f>
        <v>0</v>
      </c>
      <c r="F23" s="50">
        <f>F20+F22</f>
        <v>0</v>
      </c>
      <c r="G23" s="50">
        <f>G20+G22</f>
        <v>0</v>
      </c>
      <c r="H23" s="50">
        <f>H20+H22</f>
        <v>0</v>
      </c>
      <c r="I23" s="199">
        <f t="shared" si="0"/>
        <v>0</v>
      </c>
      <c r="J23" s="16"/>
      <c r="K23" s="41"/>
      <c r="L23" s="38"/>
      <c r="M23" s="38"/>
      <c r="N23" s="38"/>
      <c r="O23" s="38"/>
      <c r="P23" s="39"/>
    </row>
    <row r="24" spans="2:16">
      <c r="B24" s="42"/>
      <c r="C24" s="42"/>
      <c r="D24" s="42"/>
      <c r="E24" s="42"/>
      <c r="F24" s="42"/>
      <c r="G24" s="42"/>
      <c r="H24" s="42"/>
      <c r="I24" s="201"/>
      <c r="J24" s="42"/>
      <c r="K24" s="43"/>
      <c r="L24" s="42"/>
    </row>
    <row r="25" spans="2:16">
      <c r="B25" s="42"/>
      <c r="C25" s="42"/>
      <c r="D25" s="42"/>
      <c r="E25" s="42"/>
      <c r="F25" s="42"/>
      <c r="G25" s="42"/>
      <c r="H25" s="42"/>
      <c r="I25" s="201"/>
      <c r="J25" s="42"/>
      <c r="K25" s="43"/>
      <c r="L25" s="42"/>
    </row>
    <row r="26" spans="2:16">
      <c r="B26" s="42"/>
      <c r="C26" s="42"/>
      <c r="D26" s="42"/>
      <c r="E26" s="42"/>
      <c r="F26" s="42"/>
      <c r="G26" s="42"/>
      <c r="H26" s="42"/>
      <c r="I26" s="201"/>
      <c r="J26" s="42"/>
      <c r="K26" s="43"/>
      <c r="L26" s="42"/>
    </row>
    <row r="27" spans="2:16">
      <c r="B27" s="42"/>
      <c r="C27" s="42"/>
      <c r="D27" s="42"/>
      <c r="E27" s="42"/>
      <c r="F27" s="42"/>
      <c r="G27" s="42"/>
      <c r="H27" s="42"/>
      <c r="I27" s="201"/>
      <c r="J27" s="42"/>
      <c r="K27" s="43"/>
      <c r="L27" s="42"/>
    </row>
    <row r="28" spans="2:16">
      <c r="B28" s="42"/>
      <c r="C28" s="42"/>
      <c r="D28" s="42"/>
      <c r="E28" s="42"/>
      <c r="F28" s="42"/>
      <c r="G28" s="42"/>
      <c r="H28" s="42"/>
      <c r="I28" s="201"/>
      <c r="J28" s="42"/>
      <c r="K28" s="43"/>
      <c r="L28" s="42"/>
    </row>
    <row r="29" spans="2:16">
      <c r="B29" s="42"/>
      <c r="C29" s="42"/>
      <c r="D29" s="42"/>
      <c r="E29" s="42"/>
      <c r="F29" s="42"/>
      <c r="G29" s="42"/>
      <c r="H29" s="42"/>
      <c r="I29" s="201"/>
      <c r="J29" s="42"/>
      <c r="K29" s="43"/>
      <c r="L29" s="42"/>
    </row>
    <row r="30" spans="2:16">
      <c r="B30" s="42"/>
      <c r="C30" s="42"/>
      <c r="D30" s="42"/>
      <c r="E30" s="42"/>
      <c r="F30" s="42"/>
      <c r="G30" s="42"/>
      <c r="H30" s="42"/>
      <c r="I30" s="201"/>
      <c r="J30" s="42"/>
      <c r="K30" s="43"/>
      <c r="L30" s="42"/>
    </row>
    <row r="31" spans="2:16">
      <c r="B31" s="42"/>
      <c r="C31" s="42"/>
      <c r="D31" s="42"/>
      <c r="E31" s="42"/>
      <c r="F31" s="42"/>
      <c r="G31" s="42"/>
      <c r="H31" s="42"/>
      <c r="I31" s="201"/>
      <c r="J31" s="42"/>
      <c r="K31" s="43"/>
      <c r="L31" s="42"/>
    </row>
    <row r="32" spans="2:16">
      <c r="K32" s="43"/>
      <c r="L32" s="42"/>
    </row>
    <row r="33" spans="11:12">
      <c r="K33" s="43"/>
      <c r="L33" s="42"/>
    </row>
    <row r="34" spans="11:12">
      <c r="K34" s="43"/>
      <c r="L34" s="42"/>
    </row>
  </sheetData>
  <customSheetViews>
    <customSheetView guid="{1FD2D889-0D29-48EF-A4E5-0C512139A912}" fitToPage="1" printArea="1" showRuler="0">
      <selection activeCell="E13" sqref="E13"/>
      <pageMargins left="0.48" right="0.39" top="0.63" bottom="0.51" header="0.5" footer="0.5"/>
      <pageSetup orientation="landscape" horizontalDpi="4294967292" verticalDpi="4294967292" r:id="rId1"/>
      <headerFooter alignWithMargins="0"/>
    </customSheetView>
  </customSheetViews>
  <mergeCells count="7">
    <mergeCell ref="B16:C16"/>
    <mergeCell ref="B15:C15"/>
    <mergeCell ref="B13:C13"/>
    <mergeCell ref="B14:C14"/>
    <mergeCell ref="D4:D5"/>
    <mergeCell ref="B4:C5"/>
    <mergeCell ref="B9:C9"/>
  </mergeCells>
  <phoneticPr fontId="12" type="noConversion"/>
  <pageMargins left="0.48" right="0.39" top="0.63" bottom="0.51" header="0.5" footer="0.5"/>
  <pageSetup scale="76" orientation="landscape" horizontalDpi="4294967292" verticalDpi="4294967292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08DEF63EF3974A98D89EAD3D37693B" ma:contentTypeVersion="11" ma:contentTypeDescription="Create a new document." ma:contentTypeScope="" ma:versionID="8ccf6c55f7bdab391748889b37ff2a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50a7f291-0814-4ed9-a226-5bd4f13829d7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02512F-7C1F-419B-803F-518C2B934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891542-8A1F-478B-A751-A9FAF5631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EDDE9D-DC53-4C8D-B8D6-74421FB6974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361807C-52EC-4DAF-BDEC-8A48BD1C65B2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</vt:lpstr>
      <vt:lpstr>Y2</vt:lpstr>
      <vt:lpstr>Y3</vt:lpstr>
      <vt:lpstr>Y4</vt:lpstr>
      <vt:lpstr>Y5</vt:lpstr>
      <vt:lpstr> Entire</vt:lpstr>
      <vt:lpstr>' Entire'!Print_Area</vt:lpstr>
      <vt:lpstr>'Y1'!Print_Area</vt:lpstr>
      <vt:lpstr>'Y2'!Print_Area</vt:lpstr>
      <vt:lpstr>'Y3'!Print_Area</vt:lpstr>
      <vt:lpstr>'Y4'!Print_Area</vt:lpstr>
      <vt:lpstr>'Y5'!Print_Area</vt:lpstr>
    </vt:vector>
  </TitlesOfParts>
  <Company>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Richards</dc:creator>
  <cp:lastModifiedBy>Lindsey A. Hwang</cp:lastModifiedBy>
  <cp:lastPrinted>2006-12-01T22:03:39Z</cp:lastPrinted>
  <dcterms:created xsi:type="dcterms:W3CDTF">2002-08-28T22:04:29Z</dcterms:created>
  <dcterms:modified xsi:type="dcterms:W3CDTF">2021-02-17T22:29:19Z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0x0101002E08DEF63EF3974A98D89EAD3D37693B</vt:lpwstr>
  </property>
</Properties>
</file>