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codeName="ThisWorkbook"/>
  <mc:AlternateContent xmlns:mc="http://schemas.openxmlformats.org/markup-compatibility/2006">
    <mc:Choice Requires="x15">
      <x15ac:absPath xmlns:x15ac="http://schemas.microsoft.com/office/spreadsheetml/2010/11/ac" url="U:\forms signature\"/>
    </mc:Choice>
  </mc:AlternateContent>
  <xr:revisionPtr revIDLastSave="0" documentId="13_ncr:1_{1490692F-CD42-4350-AD55-51CF1DAC0553}" xr6:coauthVersionLast="36" xr6:coauthVersionMax="36" xr10:uidLastSave="{00000000-0000-0000-0000-000000000000}"/>
  <bookViews>
    <workbookView xWindow="0" yWindow="0" windowWidth="28800" windowHeight="11925" activeTab="1" xr2:uid="{00000000-000D-0000-FFFF-FFFF00000000}"/>
  </bookViews>
  <sheets>
    <sheet name="rates" sheetId="7" r:id="rId1"/>
    <sheet name="On-Campus IDC 55.5% Budget" sheetId="4" r:id="rId2"/>
    <sheet name="On-Campus IDC 26% Budget  " sheetId="6" r:id="rId3"/>
  </sheets>
  <definedNames>
    <definedName name="_xlnm.Print_Area" localSheetId="2">'On-Campus IDC 26% Budget  '!$A$1:$Q$58</definedName>
    <definedName name="_xlnm.Print_Area" localSheetId="1">'On-Campus IDC 55.5% Budget'!$A$1:$Q$58</definedName>
  </definedNames>
  <calcPr calcId="191029"/>
</workbook>
</file>

<file path=xl/calcChain.xml><?xml version="1.0" encoding="utf-8"?>
<calcChain xmlns="http://schemas.openxmlformats.org/spreadsheetml/2006/main">
  <c r="G54" i="7" l="1"/>
  <c r="F54" i="7"/>
  <c r="E54" i="7"/>
  <c r="D54" i="7"/>
  <c r="E40" i="7"/>
  <c r="E39" i="7"/>
  <c r="E38" i="7"/>
  <c r="D12" i="7"/>
  <c r="A8" i="6" l="1"/>
  <c r="G12" i="4"/>
  <c r="C36" i="4" l="1"/>
  <c r="C36" i="6" s="1"/>
  <c r="C35" i="4"/>
  <c r="C35" i="6" s="1"/>
  <c r="C34" i="4"/>
  <c r="C34" i="6" s="1"/>
  <c r="C33" i="4"/>
  <c r="C33" i="6" s="1"/>
  <c r="C32" i="4"/>
  <c r="C32" i="6" s="1"/>
  <c r="O51" i="6" l="1"/>
  <c r="M51" i="6"/>
  <c r="K51" i="6"/>
  <c r="I51" i="6"/>
  <c r="G51" i="6"/>
  <c r="Q49" i="6"/>
  <c r="C45" i="6"/>
  <c r="G45" i="6" s="1"/>
  <c r="Q42" i="6"/>
  <c r="C44" i="6"/>
  <c r="G44" i="6" s="1"/>
  <c r="Q41" i="6"/>
  <c r="Q40" i="6"/>
  <c r="Q39" i="6"/>
  <c r="Q38" i="6"/>
  <c r="H36" i="6"/>
  <c r="J36" i="6" s="1"/>
  <c r="Q36" i="6" s="1"/>
  <c r="H35" i="6"/>
  <c r="G28" i="6"/>
  <c r="D28" i="6"/>
  <c r="G27" i="6"/>
  <c r="D27" i="6"/>
  <c r="G24" i="6"/>
  <c r="D24" i="6"/>
  <c r="G23" i="6"/>
  <c r="D23" i="6"/>
  <c r="C23" i="6"/>
  <c r="B20" i="6"/>
  <c r="G20" i="6" s="1"/>
  <c r="B19" i="6"/>
  <c r="G19" i="6" s="1"/>
  <c r="G15" i="6"/>
  <c r="B15" i="6"/>
  <c r="G14" i="6"/>
  <c r="B14" i="6"/>
  <c r="I13" i="6"/>
  <c r="K13" i="6" s="1"/>
  <c r="M13" i="6" s="1"/>
  <c r="O13" i="6" s="1"/>
  <c r="G13" i="6"/>
  <c r="B13" i="6"/>
  <c r="G12" i="6"/>
  <c r="B12" i="6"/>
  <c r="Q51" i="6" l="1"/>
  <c r="I28" i="6"/>
  <c r="K28" i="6" s="1"/>
  <c r="M28" i="6" s="1"/>
  <c r="O28" i="6" s="1"/>
  <c r="Q13" i="6"/>
  <c r="I19" i="6"/>
  <c r="K19" i="6" s="1"/>
  <c r="M19" i="6" s="1"/>
  <c r="O19" i="6" s="1"/>
  <c r="I20" i="6"/>
  <c r="K20" i="6" s="1"/>
  <c r="M20" i="6" s="1"/>
  <c r="O20" i="6" s="1"/>
  <c r="I24" i="6"/>
  <c r="K24" i="6" s="1"/>
  <c r="M24" i="6" s="1"/>
  <c r="O24" i="6" s="1"/>
  <c r="G29" i="6"/>
  <c r="I45" i="6"/>
  <c r="K45" i="6" s="1"/>
  <c r="M45" i="6" s="1"/>
  <c r="O45" i="6" s="1"/>
  <c r="I12" i="6"/>
  <c r="K12" i="6" s="1"/>
  <c r="M12" i="6" s="1"/>
  <c r="O12" i="6" s="1"/>
  <c r="G46" i="6"/>
  <c r="I44" i="6"/>
  <c r="G25" i="6"/>
  <c r="I15" i="6"/>
  <c r="K15" i="6" s="1"/>
  <c r="M15" i="6" s="1"/>
  <c r="O15" i="6" s="1"/>
  <c r="I23" i="6"/>
  <c r="I27" i="6"/>
  <c r="I14" i="6"/>
  <c r="K14" i="6" s="1"/>
  <c r="M14" i="6" s="1"/>
  <c r="O14" i="6" s="1"/>
  <c r="Q19" i="6" l="1"/>
  <c r="Q14" i="6"/>
  <c r="Q24" i="6"/>
  <c r="I29" i="6"/>
  <c r="I35" i="6" s="1"/>
  <c r="K27" i="6"/>
  <c r="Q45" i="6"/>
  <c r="Q28" i="6"/>
  <c r="I25" i="6"/>
  <c r="I34" i="6" s="1"/>
  <c r="K23" i="6"/>
  <c r="I46" i="6"/>
  <c r="K44" i="6"/>
  <c r="Q12" i="6"/>
  <c r="G35" i="6"/>
  <c r="G34" i="6"/>
  <c r="Q15" i="6"/>
  <c r="Q20" i="6"/>
  <c r="K25" i="6" l="1"/>
  <c r="M23" i="6"/>
  <c r="K46" i="6"/>
  <c r="M44" i="6"/>
  <c r="K29" i="6"/>
  <c r="M27" i="6"/>
  <c r="K35" i="6" l="1"/>
  <c r="K34" i="6"/>
  <c r="M46" i="6"/>
  <c r="O44" i="6"/>
  <c r="M29" i="6"/>
  <c r="M35" i="6" s="1"/>
  <c r="O27" i="6"/>
  <c r="O29" i="6" s="1"/>
  <c r="O35" i="6" s="1"/>
  <c r="Q27" i="6"/>
  <c r="M25" i="6"/>
  <c r="M34" i="6" s="1"/>
  <c r="O23" i="6"/>
  <c r="O25" i="6" s="1"/>
  <c r="O34" i="6" s="1"/>
  <c r="C45" i="4"/>
  <c r="C44" i="4"/>
  <c r="Q29" i="6" l="1"/>
  <c r="O46" i="6"/>
  <c r="Q46" i="6" s="1"/>
  <c r="Q44" i="6"/>
  <c r="Q25" i="6"/>
  <c r="Q34" i="6"/>
  <c r="Q35" i="6"/>
  <c r="Q23" i="6"/>
  <c r="G44" i="4"/>
  <c r="C23" i="4"/>
  <c r="G23" i="4" s="1"/>
  <c r="D28" i="4"/>
  <c r="G28" i="4"/>
  <c r="I28" i="4" s="1"/>
  <c r="B20" i="4"/>
  <c r="G20" i="4" s="1"/>
  <c r="G27" i="4"/>
  <c r="I27" i="4" s="1"/>
  <c r="D27" i="4"/>
  <c r="D24" i="4"/>
  <c r="B19" i="4"/>
  <c r="G19" i="4" s="1"/>
  <c r="B12" i="4"/>
  <c r="B13" i="4"/>
  <c r="B14" i="4"/>
  <c r="B15" i="4"/>
  <c r="I12" i="4"/>
  <c r="K12" i="4" s="1"/>
  <c r="M12" i="4" s="1"/>
  <c r="O12" i="4" s="1"/>
  <c r="G13" i="4"/>
  <c r="I13" i="4" s="1"/>
  <c r="G14" i="4"/>
  <c r="I14" i="4" s="1"/>
  <c r="K14" i="4" s="1"/>
  <c r="M14" i="4" s="1"/>
  <c r="O14" i="4" s="1"/>
  <c r="G15" i="4"/>
  <c r="G45" i="4"/>
  <c r="I45" i="4" s="1"/>
  <c r="K45" i="4" s="1"/>
  <c r="M45" i="4" s="1"/>
  <c r="O45" i="4" s="1"/>
  <c r="D23" i="4"/>
  <c r="G24" i="4"/>
  <c r="I24" i="4" s="1"/>
  <c r="G51" i="4"/>
  <c r="Q49" i="4"/>
  <c r="I51" i="4"/>
  <c r="K51" i="4"/>
  <c r="M51" i="4"/>
  <c r="O51" i="4"/>
  <c r="H35" i="4"/>
  <c r="H36" i="4"/>
  <c r="J36" i="4" s="1"/>
  <c r="Q39" i="4"/>
  <c r="Q40" i="4"/>
  <c r="Q41" i="4"/>
  <c r="Q42" i="4"/>
  <c r="Q38" i="4"/>
  <c r="G29" i="4" l="1"/>
  <c r="G35" i="4" s="1"/>
  <c r="Q36" i="4"/>
  <c r="Q51" i="4"/>
  <c r="I29" i="4"/>
  <c r="I35" i="4" s="1"/>
  <c r="K27" i="4"/>
  <c r="I19" i="4"/>
  <c r="K19" i="4" s="1"/>
  <c r="M19" i="4" s="1"/>
  <c r="O19" i="4" s="1"/>
  <c r="I20" i="4"/>
  <c r="K20" i="4" s="1"/>
  <c r="M20" i="4" s="1"/>
  <c r="O20" i="4" s="1"/>
  <c r="K28" i="4"/>
  <c r="M28" i="4" s="1"/>
  <c r="O28" i="4" s="1"/>
  <c r="G46" i="4"/>
  <c r="I44" i="4"/>
  <c r="G25" i="4"/>
  <c r="I23" i="4"/>
  <c r="K24" i="4"/>
  <c r="M24" i="4" s="1"/>
  <c r="O24" i="4" s="1"/>
  <c r="K13" i="4"/>
  <c r="M13" i="4" s="1"/>
  <c r="O13" i="4" s="1"/>
  <c r="Q45" i="4"/>
  <c r="I15" i="4"/>
  <c r="K15" i="4" s="1"/>
  <c r="M15" i="4" s="1"/>
  <c r="O15" i="4" s="1"/>
  <c r="Q14" i="4"/>
  <c r="Q12" i="4"/>
  <c r="Q24" i="4" l="1"/>
  <c r="Q20" i="4"/>
  <c r="Q15" i="4"/>
  <c r="Q28" i="4"/>
  <c r="M27" i="4"/>
  <c r="K29" i="4"/>
  <c r="G34" i="4"/>
  <c r="I46" i="4"/>
  <c r="K44" i="4"/>
  <c r="I25" i="4"/>
  <c r="I34" i="4" s="1"/>
  <c r="K23" i="4"/>
  <c r="Q13" i="4"/>
  <c r="Q19" i="4"/>
  <c r="M23" i="4" l="1"/>
  <c r="K25" i="4"/>
  <c r="K46" i="4"/>
  <c r="M44" i="4"/>
  <c r="K35" i="4"/>
  <c r="M29" i="4"/>
  <c r="M35" i="4" s="1"/>
  <c r="O27" i="4"/>
  <c r="O29" i="4" s="1"/>
  <c r="O35" i="4" s="1"/>
  <c r="Q27" i="4" l="1"/>
  <c r="Q29" i="4"/>
  <c r="Q35" i="4"/>
  <c r="M46" i="4"/>
  <c r="O44" i="4"/>
  <c r="O46" i="4" s="1"/>
  <c r="K34" i="4"/>
  <c r="M25" i="4"/>
  <c r="M34" i="4" s="1"/>
  <c r="O23" i="4"/>
  <c r="Q44" i="4" l="1"/>
  <c r="Q46" i="4"/>
  <c r="O25" i="4"/>
  <c r="Q23" i="4"/>
  <c r="O34" i="4" l="1"/>
  <c r="Q34" i="4" s="1"/>
  <c r="Q25" i="4"/>
  <c r="B11" i="4" l="1"/>
  <c r="G11" i="4"/>
  <c r="I11" i="4" s="1"/>
  <c r="I16" i="4" s="1"/>
  <c r="G16" i="4" l="1"/>
  <c r="G32" i="4" s="1"/>
  <c r="I32" i="4"/>
  <c r="K11" i="4"/>
  <c r="K16" i="4" l="1"/>
  <c r="M11" i="4"/>
  <c r="K32" i="4" l="1"/>
  <c r="O11" i="4"/>
  <c r="O16" i="4" s="1"/>
  <c r="M16" i="4"/>
  <c r="O32" i="4" l="1"/>
  <c r="Q16" i="4"/>
  <c r="Q11" i="4"/>
  <c r="M32" i="4"/>
  <c r="Q32" i="4" l="1"/>
  <c r="B18" i="4"/>
  <c r="G18" i="4" s="1"/>
  <c r="G21" i="4" l="1"/>
  <c r="I18" i="4"/>
  <c r="I21" i="4" l="1"/>
  <c r="K18" i="4"/>
  <c r="G33" i="4"/>
  <c r="G30" i="4"/>
  <c r="G37" i="4" l="1"/>
  <c r="G48" i="4" s="1"/>
  <c r="M18" i="4"/>
  <c r="K21" i="4"/>
  <c r="I30" i="4"/>
  <c r="I33" i="4"/>
  <c r="I37" i="4" s="1"/>
  <c r="M21" i="4" l="1"/>
  <c r="O18" i="4"/>
  <c r="O21" i="4" s="1"/>
  <c r="Q18" i="4"/>
  <c r="I48" i="4"/>
  <c r="K33" i="4"/>
  <c r="K37" i="4" s="1"/>
  <c r="K30" i="4"/>
  <c r="Q21" i="4"/>
  <c r="G53" i="4"/>
  <c r="G50" i="4"/>
  <c r="K48" i="4" l="1"/>
  <c r="K53" i="4" s="1"/>
  <c r="K54" i="4" s="1"/>
  <c r="G52" i="4"/>
  <c r="I50" i="4"/>
  <c r="I52" i="4" s="1"/>
  <c r="I53" i="4"/>
  <c r="I54" i="4" s="1"/>
  <c r="G54" i="4"/>
  <c r="O30" i="4"/>
  <c r="O33" i="4"/>
  <c r="O37" i="4" s="1"/>
  <c r="M30" i="4"/>
  <c r="M33" i="4"/>
  <c r="M37" i="4" s="1"/>
  <c r="Q37" i="4" l="1"/>
  <c r="K50" i="4"/>
  <c r="K52" i="4" s="1"/>
  <c r="K55" i="4" s="1"/>
  <c r="I55" i="4"/>
  <c r="Q33" i="4"/>
  <c r="O48" i="4"/>
  <c r="O53" i="4" s="1"/>
  <c r="O54" i="4" s="1"/>
  <c r="G55" i="4"/>
  <c r="M48" i="4"/>
  <c r="Q30" i="4"/>
  <c r="O50" i="4" l="1"/>
  <c r="O52" i="4" s="1"/>
  <c r="O55" i="4" s="1"/>
  <c r="M50" i="4"/>
  <c r="M53" i="4"/>
  <c r="Q48" i="4"/>
  <c r="M54" i="4" l="1"/>
  <c r="Q54" i="4" s="1"/>
  <c r="Q53" i="4"/>
  <c r="M52" i="4"/>
  <c r="Q50" i="4"/>
  <c r="M55" i="4" l="1"/>
  <c r="Q55" i="4" s="1"/>
  <c r="Q52" i="4"/>
  <c r="B11" i="6"/>
  <c r="G11" i="6"/>
  <c r="I11" i="6" s="1"/>
  <c r="I16" i="6" l="1"/>
  <c r="K11" i="6"/>
  <c r="G16" i="6"/>
  <c r="G32" i="6" l="1"/>
  <c r="M11" i="6"/>
  <c r="K16" i="6"/>
  <c r="I32" i="6"/>
  <c r="M16" i="6" l="1"/>
  <c r="O11" i="6"/>
  <c r="O16" i="6" s="1"/>
  <c r="Q11" i="6"/>
  <c r="K32" i="6"/>
  <c r="M32" i="6" l="1"/>
  <c r="O32" i="6"/>
  <c r="Q16" i="6"/>
  <c r="Q32" i="6" l="1"/>
  <c r="B18" i="6"/>
  <c r="G18" i="6" s="1"/>
  <c r="G21" i="6" l="1"/>
  <c r="I18" i="6"/>
  <c r="I21" i="6" l="1"/>
  <c r="K18" i="6"/>
  <c r="G33" i="6"/>
  <c r="G30" i="6"/>
  <c r="G37" i="6" l="1"/>
  <c r="G48" i="6" s="1"/>
  <c r="K21" i="6"/>
  <c r="M18" i="6"/>
  <c r="I30" i="6"/>
  <c r="I33" i="6"/>
  <c r="I37" i="6" s="1"/>
  <c r="I48" i="6" l="1"/>
  <c r="G53" i="6"/>
  <c r="G50" i="6"/>
  <c r="I53" i="6"/>
  <c r="I54" i="6" s="1"/>
  <c r="I50" i="6"/>
  <c r="I52" i="6" s="1"/>
  <c r="O18" i="6"/>
  <c r="O21" i="6" s="1"/>
  <c r="M21" i="6"/>
  <c r="K30" i="6"/>
  <c r="K33" i="6"/>
  <c r="K37" i="6" s="1"/>
  <c r="Q18" i="6"/>
  <c r="I55" i="6" l="1"/>
  <c r="M33" i="6"/>
  <c r="M30" i="6"/>
  <c r="Q21" i="6"/>
  <c r="G52" i="6"/>
  <c r="O33" i="6"/>
  <c r="O37" i="6" s="1"/>
  <c r="O30" i="6"/>
  <c r="K48" i="6"/>
  <c r="G54" i="6"/>
  <c r="O48" i="6" l="1"/>
  <c r="M48" i="6"/>
  <c r="Q30" i="6"/>
  <c r="G55" i="6"/>
  <c r="M37" i="6"/>
  <c r="Q37" i="6" s="1"/>
  <c r="Q33" i="6"/>
  <c r="K50" i="6"/>
  <c r="K53" i="6"/>
  <c r="M53" i="6" l="1"/>
  <c r="M54" i="6" s="1"/>
  <c r="M50" i="6"/>
  <c r="M52" i="6" s="1"/>
  <c r="M55" i="6" s="1"/>
  <c r="Q48" i="6"/>
  <c r="O50" i="6"/>
  <c r="O52" i="6" s="1"/>
  <c r="O55" i="6" s="1"/>
  <c r="O53" i="6"/>
  <c r="O54" i="6" s="1"/>
  <c r="K54" i="6"/>
  <c r="Q54" i="6" s="1"/>
  <c r="Q53" i="6"/>
  <c r="K52" i="6"/>
  <c r="Q50" i="6" l="1"/>
  <c r="K55" i="6"/>
  <c r="Q55" i="6" s="1"/>
  <c r="Q5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Lindsey A. Hwang</author>
  </authors>
  <commentList>
    <comment ref="B1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Lindsey A. Hwang:</t>
        </r>
        <r>
          <rPr>
            <sz val="9"/>
            <color indexed="81"/>
            <rFont val="Tahoma"/>
            <family val="2"/>
          </rPr>
          <t xml:space="preserve">
***In NSF Budget section, tuition need to be entered under G. Other Direct Costs #6. OTHER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Lindsey A. Hwang</author>
  </authors>
  <commentList>
    <comment ref="C2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Lindsey A. Hwang:</t>
        </r>
        <r>
          <rPr>
            <sz val="9"/>
            <color indexed="81"/>
            <rFont val="Tahoma"/>
            <family val="2"/>
          </rPr>
          <t xml:space="preserve">
This is a sample, RA (PreDoc RA I rate) 50% for 12 month salary.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Lindsey A. Hwang</author>
  </authors>
  <commentList>
    <comment ref="C23" authorId="0" shapeId="0" xr:uid="{F9E4A182-26B5-47C6-837D-AA00CC529360}">
      <text>
        <r>
          <rPr>
            <b/>
            <sz val="9"/>
            <color indexed="81"/>
            <rFont val="Tahoma"/>
            <family val="2"/>
          </rPr>
          <t>Lindsey A. Hwang:</t>
        </r>
        <r>
          <rPr>
            <sz val="9"/>
            <color indexed="81"/>
            <rFont val="Tahoma"/>
            <family val="2"/>
          </rPr>
          <t xml:space="preserve">
This is a sample, RA (PreDoc RA I rate) 50% for 12 month salary.
</t>
        </r>
      </text>
    </comment>
  </commentList>
</comments>
</file>

<file path=xl/sharedStrings.xml><?xml version="1.0" encoding="utf-8"?>
<sst xmlns="http://schemas.openxmlformats.org/spreadsheetml/2006/main" count="196" uniqueCount="127">
  <si>
    <t>SUBCONTRACTS (1st $25k has indirect)</t>
  </si>
  <si>
    <t>Principal Investigator:</t>
  </si>
  <si>
    <t xml:space="preserve">Proposal Title:  </t>
  </si>
  <si>
    <t>Year 1</t>
  </si>
  <si>
    <t>Year 2</t>
  </si>
  <si>
    <t>Total</t>
  </si>
  <si>
    <t xml:space="preserve"> </t>
  </si>
  <si>
    <t xml:space="preserve">B.  OTHER PERSONNEL </t>
  </si>
  <si>
    <t xml:space="preserve">Professional </t>
  </si>
  <si>
    <t xml:space="preserve">Graduate Student </t>
  </si>
  <si>
    <t xml:space="preserve">Hourly/Visiting Scientist </t>
  </si>
  <si>
    <t>UW Detailed Budget</t>
  </si>
  <si>
    <t>Year 3</t>
  </si>
  <si>
    <t xml:space="preserve">FRINGE BENEFITS </t>
  </si>
  <si>
    <t>Project Period:</t>
  </si>
  <si>
    <t>Monthly Salary</t>
  </si>
  <si>
    <t>Obj Code</t>
  </si>
  <si>
    <t>Benefit rates</t>
  </si>
  <si>
    <t>RA Student (50% FTE)</t>
  </si>
  <si>
    <t># of Quarters</t>
  </si>
  <si>
    <t># of Students</t>
  </si>
  <si>
    <t>Sponsor and Program Announcement:</t>
  </si>
  <si>
    <t xml:space="preserve">eGC1: </t>
  </si>
  <si>
    <t xml:space="preserve">07 BENEFITS TOTAL </t>
  </si>
  <si>
    <t xml:space="preserve">01 SALARIES AND WAGES TOTAL </t>
  </si>
  <si>
    <t>SUBTOTAL DIRECT COSTS FOR INITIAL BUDGET PERIOD</t>
  </si>
  <si>
    <t>Enter subcontact name here</t>
  </si>
  <si>
    <t>SUBCONTRACT INDIRECT COSTS</t>
  </si>
  <si>
    <t>TOTAL DIRECT COSTS FOR INITIAL BUDGET PERIOD</t>
  </si>
  <si>
    <t>MTDC BASE</t>
  </si>
  <si>
    <t>F&amp;A rate</t>
  </si>
  <si>
    <t xml:space="preserve">TOTAL COSTS </t>
  </si>
  <si>
    <t>Hourly student/staff</t>
  </si>
  <si>
    <t>Year 4</t>
  </si>
  <si>
    <t>Year 5</t>
  </si>
  <si>
    <t>SUBTOTAL WITH SUBCONTRACT DIRECT COSTS FOR INITIAL BUDGET PERIOD</t>
  </si>
  <si>
    <t>03 OTHER EXPENSES (Facilities/lab fees; publications, etc.)</t>
  </si>
  <si>
    <t>On-campus F&amp;A rates</t>
  </si>
  <si>
    <t>South Lake Union F&amp;A rates</t>
  </si>
  <si>
    <r>
      <t xml:space="preserve">06 EQUIPMENT   </t>
    </r>
    <r>
      <rPr>
        <b/>
        <sz val="10"/>
        <color indexed="10"/>
        <rFont val="Avant Garde"/>
      </rPr>
      <t xml:space="preserve">(equipment over $5,000 per item)    </t>
    </r>
  </si>
  <si>
    <t>***Add $25K in YR1 if there is a subcontract; the first $25K of the subcontract is subject to indirect costs.  If multiple subcontract, add $25K for each subcontracts</t>
  </si>
  <si>
    <t>NOTE:</t>
  </si>
  <si>
    <t>Annual</t>
  </si>
  <si>
    <t>Monthly</t>
  </si>
  <si>
    <t>Effective</t>
  </si>
  <si>
    <t>NIH salary cap</t>
  </si>
  <si>
    <t>Fringe Benefit Load Rate</t>
  </si>
  <si>
    <t>https://finance.uw.edu/fr/fringe-benefit-load-rate</t>
  </si>
  <si>
    <t>**IF NIH Modular, this should be divisible by $25K, Less than $250K per year limit</t>
  </si>
  <si>
    <t>https://www.washington.edu/opb/tuition-fees/current-tuition-and-fees-dashboards/graduate-tuition-dashboard/</t>
  </si>
  <si>
    <t>Total Cal month</t>
  </si>
  <si>
    <t>Budgeted inflation of 3% for salaries and benefits &amp; 5% for tuition</t>
  </si>
  <si>
    <t>ME</t>
  </si>
  <si>
    <t xml:space="preserve">Tuition break down    </t>
  </si>
  <si>
    <t>Academic Q</t>
  </si>
  <si>
    <t>Summer Q</t>
  </si>
  <si>
    <t>Operating fee (10-18 credits):</t>
  </si>
  <si>
    <t>Building Fee:</t>
  </si>
  <si>
    <t>TOTAL:</t>
  </si>
  <si>
    <t>Pre doctoral Trainees</t>
  </si>
  <si>
    <t xml:space="preserve">  Academic &amp; Summer Tuition : </t>
  </si>
  <si>
    <t>05 SUPPLIES/MATERIALS (any single item costs less than $5,000)</t>
  </si>
  <si>
    <t>RA Salary: Please apply 3% inflation starting YR1</t>
  </si>
  <si>
    <t>7/1/2021-</t>
  </si>
  <si>
    <t>06/30/22</t>
  </si>
  <si>
    <t>% FTE/m</t>
  </si>
  <si>
    <t># Months (Duration)</t>
  </si>
  <si>
    <t>A.  PRINCIPAL INVESTIGATOR &amp; Senior Personnel</t>
  </si>
  <si>
    <t>C.  GRADUATE STUDENT</t>
  </si>
  <si>
    <t>D.  Hourly student/staff</t>
  </si>
  <si>
    <t xml:space="preserve">Faculty, Postdocs   </t>
  </si>
  <si>
    <t>04  TRAVEL</t>
  </si>
  <si>
    <t>02 CONSULTING SERVICE</t>
  </si>
  <si>
    <t>This is for On-Campus IDC rate 55.5% Budget template
Please fill in Green cells</t>
  </si>
  <si>
    <t>NRSA Postdoc</t>
  </si>
  <si>
    <t xml:space="preserve">   RA, 01-40  (Entering Program)</t>
  </si>
  <si>
    <t xml:space="preserve">   PreDoc RA I, 01-40 (Masters Completed)</t>
  </si>
  <si>
    <t xml:space="preserve">   PreDoc RA II, 01-40 (Passed General exam)</t>
  </si>
  <si>
    <t>Academic Level (Half-Time (50% FTE) Monthly Rates)</t>
  </si>
  <si>
    <t>Tech fee</t>
  </si>
  <si>
    <t>U-pass fee</t>
  </si>
  <si>
    <t>CivilE / MSE</t>
  </si>
  <si>
    <t>ME Proposal Fact Sheet</t>
  </si>
  <si>
    <t>https://grants.nih.gov/grants/guide/notice-files/NOT-OD-21-049.html</t>
  </si>
  <si>
    <t xml:space="preserve">Tuition:   Please apply 5% inflation rate </t>
  </si>
  <si>
    <t>ME Recharge Center Rates effective 7/1/2020</t>
  </si>
  <si>
    <t xml:space="preserve">SPONSORS APPLYING NIH SALARY CAPS : </t>
  </si>
  <si>
    <t xml:space="preserve">https://finance.uw.edu/maa/fec/costshare/salarycap-limitations </t>
  </si>
  <si>
    <t>Quarterly</t>
  </si>
  <si>
    <t xml:space="preserve">08 -  STUDENT TUITION TOTAL  </t>
  </si>
  <si>
    <t>Tuition for Summer quarter (2 credits)</t>
  </si>
  <si>
    <t>Tuition for Academic quarters (A, W, and Spring)</t>
  </si>
  <si>
    <t>7/1/2022-</t>
  </si>
  <si>
    <t>06/30/23</t>
  </si>
  <si>
    <t>SLU fees</t>
  </si>
  <si>
    <t xml:space="preserve">Shared Equipment Cost Center fee </t>
  </si>
  <si>
    <t>0.88% on DC (exclude Subcontract amount)</t>
  </si>
  <si>
    <t>Core Fee (Lab service)</t>
  </si>
  <si>
    <t xml:space="preserve">$60/m. Lab Services (glass wash, autoclaving, biowaste and sharps disposal, CO2), there are per unit fees </t>
  </si>
  <si>
    <t>https://grad.uw.edu/wp-content/uploads/2021-22-TA-RA-SA_salary_chart.pdf</t>
  </si>
  <si>
    <t>Salary Titles</t>
  </si>
  <si>
    <t>Object Codes</t>
  </si>
  <si>
    <t>Current Rates</t>
  </si>
  <si>
    <t>Instruction and Research Faculty</t>
  </si>
  <si>
    <t>Graduate student appointments</t>
  </si>
  <si>
    <t>Classified staff</t>
  </si>
  <si>
    <t>Professional staff</t>
  </si>
  <si>
    <t>Hourly, Visiting Scientists, and O.T.</t>
  </si>
  <si>
    <t>Pre-doctoral Fellows and Trainees</t>
  </si>
  <si>
    <t>01-10</t>
  </si>
  <si>
    <t>01-30 &amp; '01-40</t>
  </si>
  <si>
    <t>01-60</t>
  </si>
  <si>
    <t>01-70</t>
  </si>
  <si>
    <t>01-80</t>
  </si>
  <si>
    <t>01-90</t>
  </si>
  <si>
    <t>IDC rate: Updated by OSP as of 09/30/2020</t>
  </si>
  <si>
    <t>7/01/2021-6/30/2022</t>
  </si>
  <si>
    <t>7/01/2021 -6/30/2022</t>
  </si>
  <si>
    <t>https://www.me.washington.edu/shops/rates</t>
  </si>
  <si>
    <t>Off-campus F&amp;A rates</t>
  </si>
  <si>
    <t>This is for On-Campus IDC rate 26% Budget template
Please fill in Green cells</t>
  </si>
  <si>
    <t xml:space="preserve">This "Intent to Propose" google doc sends an automated notification to all grant managers and adds your data onto a tracking list, providing better visibility for everyone.                                                                                                                                                                                                                 </t>
  </si>
  <si>
    <t xml:space="preserve">The tracking list will show the status of the proposal and the processor.  </t>
  </si>
  <si>
    <t>Grants | Mechanical Engineering (washington.edu)</t>
  </si>
  <si>
    <t>Proposal preparation / Intent to Propose</t>
  </si>
  <si>
    <t>subcontract</t>
  </si>
  <si>
    <t xml:space="preserve">NIH Modular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</si>
</sst>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0_)"/>
    <numFmt numFmtId="166" formatCode="General_)"/>
    <numFmt numFmtId="167" formatCode="0.00_)"/>
    <numFmt numFmtId="168" formatCode="0.0000_)"/>
    <numFmt numFmtId="169" formatCode="0.000_)"/>
    <numFmt numFmtId="170" formatCode="0.0%"/>
  </numFmts>
  <fonts count="35">
    <font>
      <sz val="10"/>
      <name val="Arial"/>
    </font>
    <font>
      <sz val="10"/>
      <name val="Arial"/>
      <family val="2"/>
    </font>
    <font>
      <b/>
      <sz val="10"/>
      <name val="Avant Garde"/>
    </font>
    <font>
      <sz val="10"/>
      <name val="Avant Garde"/>
    </font>
    <font>
      <b/>
      <sz val="10"/>
      <name val="Geneva"/>
    </font>
    <font>
      <u/>
      <sz val="10"/>
      <name val="Avant Garde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vant Garde"/>
    </font>
    <font>
      <sz val="8"/>
      <name val="Arial"/>
      <family val="2"/>
    </font>
    <font>
      <b/>
      <sz val="10"/>
      <color indexed="10"/>
      <name val="Avant Garde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u/>
      <sz val="14"/>
      <name val="Arial"/>
      <family val="2"/>
    </font>
    <font>
      <sz val="9"/>
      <name val="Arial"/>
      <family val="2"/>
    </font>
    <font>
      <sz val="1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2"/>
      <name val="Arial"/>
      <family val="2"/>
    </font>
    <font>
      <b/>
      <sz val="12"/>
      <name val="Avant Garde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vant Garde"/>
    </font>
    <font>
      <b/>
      <sz val="10"/>
      <color rgb="FFFF0000"/>
      <name val="Geneva"/>
    </font>
    <font>
      <b/>
      <sz val="12"/>
      <color rgb="FFFF000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vant Garde"/>
    </font>
    <font>
      <u/>
      <sz val="9"/>
      <name val="Geneva"/>
    </font>
    <font>
      <b/>
      <u/>
      <sz val="10"/>
      <name val="Arial"/>
      <family val="2"/>
    </font>
    <font>
      <b/>
      <sz val="14"/>
      <name val="Avant Garde"/>
    </font>
    <font>
      <b/>
      <sz val="9"/>
      <name val="Avant Garde"/>
    </font>
    <font>
      <b/>
      <sz val="10"/>
      <name val="Malgun Gothic"/>
      <family val="2"/>
    </font>
    <font>
      <b/>
      <u/>
      <sz val="10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27">
    <xf numFmtId="0" fontId="0" fillId="0" borderId="0" xfId="0"/>
    <xf numFmtId="164" fontId="3" fillId="0" borderId="1" xfId="1" applyNumberFormat="1" applyFont="1" applyBorder="1"/>
    <xf numFmtId="3" fontId="5" fillId="0" borderId="0" xfId="1" applyNumberFormat="1" applyFont="1" applyAlignment="1">
      <alignment horizontal="right"/>
    </xf>
    <xf numFmtId="3" fontId="2" fillId="0" borderId="0" xfId="1" applyNumberFormat="1" applyFont="1" applyBorder="1" applyAlignment="1" applyProtection="1">
      <alignment horizontal="right"/>
    </xf>
    <xf numFmtId="0" fontId="4" fillId="0" borderId="2" xfId="0" applyFont="1" applyBorder="1"/>
    <xf numFmtId="0" fontId="2" fillId="0" borderId="0" xfId="0" applyFont="1" applyBorder="1"/>
    <xf numFmtId="164" fontId="2" fillId="0" borderId="0" xfId="1" applyNumberFormat="1" applyFont="1" applyBorder="1" applyProtection="1"/>
    <xf numFmtId="167" fontId="2" fillId="0" borderId="0" xfId="0" applyNumberFormat="1" applyFont="1" applyBorder="1" applyProtection="1"/>
    <xf numFmtId="0" fontId="4" fillId="0" borderId="0" xfId="0" applyFont="1" applyBorder="1"/>
    <xf numFmtId="0" fontId="0" fillId="0" borderId="0" xfId="0" applyBorder="1"/>
    <xf numFmtId="0" fontId="3" fillId="2" borderId="0" xfId="0" applyFont="1" applyFill="1" applyBorder="1"/>
    <xf numFmtId="167" fontId="3" fillId="2" borderId="0" xfId="0" applyNumberFormat="1" applyFont="1" applyFill="1" applyBorder="1" applyProtection="1"/>
    <xf numFmtId="3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3" fontId="1" fillId="0" borderId="0" xfId="1" applyNumberFormat="1" applyFont="1" applyAlignment="1">
      <alignment horizontal="right"/>
    </xf>
    <xf numFmtId="164" fontId="1" fillId="0" borderId="0" xfId="1" applyNumberFormat="1" applyFont="1"/>
    <xf numFmtId="3" fontId="0" fillId="0" borderId="0" xfId="0" applyNumberFormat="1"/>
    <xf numFmtId="167" fontId="2" fillId="5" borderId="1" xfId="0" applyNumberFormat="1" applyFont="1" applyFill="1" applyBorder="1" applyProtection="1"/>
    <xf numFmtId="0" fontId="2" fillId="5" borderId="1" xfId="0" applyFont="1" applyFill="1" applyBorder="1"/>
    <xf numFmtId="167" fontId="2" fillId="5" borderId="2" xfId="0" applyNumberFormat="1" applyFont="1" applyFill="1" applyBorder="1" applyProtection="1"/>
    <xf numFmtId="164" fontId="2" fillId="5" borderId="2" xfId="1" applyNumberFormat="1" applyFont="1" applyFill="1" applyBorder="1" applyProtection="1"/>
    <xf numFmtId="0" fontId="2" fillId="5" borderId="2" xfId="0" applyFont="1" applyFill="1" applyBorder="1"/>
    <xf numFmtId="164" fontId="2" fillId="5" borderId="2" xfId="0" quotePrefix="1" applyNumberFormat="1" applyFont="1" applyFill="1" applyBorder="1" applyAlignment="1" applyProtection="1">
      <alignment horizontal="right"/>
    </xf>
    <xf numFmtId="3" fontId="2" fillId="5" borderId="2" xfId="0" quotePrefix="1" applyNumberFormat="1" applyFont="1" applyFill="1" applyBorder="1" applyAlignment="1" applyProtection="1">
      <alignment horizontal="right"/>
    </xf>
    <xf numFmtId="3" fontId="2" fillId="5" borderId="2" xfId="1" applyNumberFormat="1" applyFont="1" applyFill="1" applyBorder="1" applyAlignment="1">
      <alignment horizontal="right"/>
    </xf>
    <xf numFmtId="164" fontId="2" fillId="5" borderId="2" xfId="1" applyNumberFormat="1" applyFont="1" applyFill="1" applyBorder="1"/>
    <xf numFmtId="0" fontId="23" fillId="0" borderId="0" xfId="0" applyFont="1"/>
    <xf numFmtId="165" fontId="8" fillId="0" borderId="3" xfId="0" applyNumberFormat="1" applyFont="1" applyBorder="1" applyAlignment="1" applyProtection="1">
      <alignment horizontal="center" wrapText="1"/>
    </xf>
    <xf numFmtId="165" fontId="8" fillId="0" borderId="3" xfId="0" quotePrefix="1" applyNumberFormat="1" applyFont="1" applyBorder="1" applyAlignment="1" applyProtection="1">
      <alignment horizontal="center" wrapText="1"/>
    </xf>
    <xf numFmtId="0" fontId="3" fillId="0" borderId="3" xfId="0" applyFont="1" applyBorder="1"/>
    <xf numFmtId="165" fontId="2" fillId="5" borderId="4" xfId="0" quotePrefix="1" applyNumberFormat="1" applyFont="1" applyFill="1" applyBorder="1" applyAlignment="1" applyProtection="1">
      <alignment horizontal="left"/>
    </xf>
    <xf numFmtId="168" fontId="2" fillId="5" borderId="2" xfId="0" applyNumberFormat="1" applyFont="1" applyFill="1" applyBorder="1" applyProtection="1"/>
    <xf numFmtId="165" fontId="2" fillId="5" borderId="4" xfId="0" applyNumberFormat="1" applyFont="1" applyFill="1" applyBorder="1" applyAlignment="1" applyProtection="1">
      <alignment horizontal="left"/>
    </xf>
    <xf numFmtId="3" fontId="2" fillId="5" borderId="2" xfId="1" applyNumberFormat="1" applyFont="1" applyFill="1" applyBorder="1" applyAlignment="1" applyProtection="1">
      <alignment horizontal="right"/>
    </xf>
    <xf numFmtId="3" fontId="2" fillId="5" borderId="3" xfId="1" applyNumberFormat="1" applyFont="1" applyFill="1" applyBorder="1" applyAlignment="1">
      <alignment horizontal="right"/>
    </xf>
    <xf numFmtId="164" fontId="2" fillId="5" borderId="3" xfId="1" applyNumberFormat="1" applyFont="1" applyFill="1" applyBorder="1"/>
    <xf numFmtId="3" fontId="24" fillId="5" borderId="2" xfId="1" applyNumberFormat="1" applyFont="1" applyFill="1" applyBorder="1" applyAlignment="1">
      <alignment horizontal="right"/>
    </xf>
    <xf numFmtId="0" fontId="1" fillId="0" borderId="0" xfId="0" applyFont="1"/>
    <xf numFmtId="3" fontId="2" fillId="5" borderId="3" xfId="1" applyNumberFormat="1" applyFont="1" applyFill="1" applyBorder="1" applyAlignment="1" applyProtection="1">
      <alignment horizontal="right"/>
    </xf>
    <xf numFmtId="3" fontId="3" fillId="0" borderId="3" xfId="1" applyNumberFormat="1" applyFont="1" applyBorder="1" applyAlignment="1" applyProtection="1">
      <alignment horizontal="right"/>
    </xf>
    <xf numFmtId="164" fontId="3" fillId="0" borderId="3" xfId="1" applyNumberFormat="1" applyFont="1" applyBorder="1" applyProtection="1"/>
    <xf numFmtId="3" fontId="3" fillId="0" borderId="3" xfId="1" applyNumberFormat="1" applyFont="1" applyBorder="1" applyAlignment="1">
      <alignment horizontal="right"/>
    </xf>
    <xf numFmtId="0" fontId="25" fillId="0" borderId="0" xfId="0" applyFont="1" applyBorder="1"/>
    <xf numFmtId="170" fontId="2" fillId="6" borderId="3" xfId="0" applyNumberFormat="1" applyFon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3" fillId="0" borderId="3" xfId="0" applyNumberFormat="1" applyFont="1" applyBorder="1" applyAlignment="1" applyProtection="1">
      <alignment horizontal="center"/>
    </xf>
    <xf numFmtId="3" fontId="1" fillId="0" borderId="3" xfId="1" applyNumberFormat="1" applyFont="1" applyBorder="1" applyAlignment="1">
      <alignment horizontal="right"/>
    </xf>
    <xf numFmtId="3" fontId="2" fillId="7" borderId="3" xfId="0" quotePrefix="1" applyNumberFormat="1" applyFont="1" applyFill="1" applyBorder="1" applyAlignment="1" applyProtection="1">
      <alignment horizontal="right"/>
    </xf>
    <xf numFmtId="164" fontId="2" fillId="7" borderId="3" xfId="0" quotePrefix="1" applyNumberFormat="1" applyFont="1" applyFill="1" applyBorder="1" applyAlignment="1" applyProtection="1">
      <alignment horizontal="right"/>
    </xf>
    <xf numFmtId="3" fontId="2" fillId="7" borderId="3" xfId="1" applyNumberFormat="1" applyFont="1" applyFill="1" applyBorder="1" applyAlignment="1">
      <alignment horizontal="right"/>
    </xf>
    <xf numFmtId="165" fontId="2" fillId="6" borderId="3" xfId="0" applyNumberFormat="1" applyFont="1" applyFill="1" applyBorder="1" applyAlignment="1" applyProtection="1">
      <alignment horizontal="right"/>
    </xf>
    <xf numFmtId="0" fontId="2" fillId="6" borderId="3" xfId="0" applyFont="1" applyFill="1" applyBorder="1" applyAlignment="1">
      <alignment horizontal="right"/>
    </xf>
    <xf numFmtId="0" fontId="2" fillId="6" borderId="3" xfId="0" applyFont="1" applyFill="1" applyBorder="1"/>
    <xf numFmtId="0" fontId="2" fillId="3" borderId="4" xfId="0" applyFont="1" applyFill="1" applyBorder="1" applyAlignment="1">
      <alignment horizontal="right"/>
    </xf>
    <xf numFmtId="0" fontId="2" fillId="5" borderId="2" xfId="0" applyFont="1" applyFill="1" applyBorder="1" applyAlignment="1"/>
    <xf numFmtId="0" fontId="2" fillId="5" borderId="5" xfId="0" applyFont="1" applyFill="1" applyBorder="1" applyAlignment="1"/>
    <xf numFmtId="167" fontId="2" fillId="3" borderId="2" xfId="0" applyNumberFormat="1" applyFont="1" applyFill="1" applyBorder="1" applyProtection="1"/>
    <xf numFmtId="164" fontId="2" fillId="3" borderId="2" xfId="1" applyNumberFormat="1" applyFont="1" applyFill="1" applyBorder="1" applyProtection="1"/>
    <xf numFmtId="0" fontId="2" fillId="3" borderId="2" xfId="0" applyFont="1" applyFill="1" applyBorder="1"/>
    <xf numFmtId="164" fontId="2" fillId="3" borderId="2" xfId="0" quotePrefix="1" applyNumberFormat="1" applyFont="1" applyFill="1" applyBorder="1" applyAlignment="1" applyProtection="1">
      <alignment horizontal="right"/>
    </xf>
    <xf numFmtId="0" fontId="3" fillId="3" borderId="2" xfId="0" applyFont="1" applyFill="1" applyBorder="1"/>
    <xf numFmtId="164" fontId="2" fillId="3" borderId="2" xfId="1" applyNumberFormat="1" applyFont="1" applyFill="1" applyBorder="1"/>
    <xf numFmtId="0" fontId="0" fillId="3" borderId="2" xfId="0" applyFill="1" applyBorder="1"/>
    <xf numFmtId="167" fontId="3" fillId="3" borderId="2" xfId="0" applyNumberFormat="1" applyFont="1" applyFill="1" applyBorder="1" applyProtection="1"/>
    <xf numFmtId="3" fontId="3" fillId="3" borderId="3" xfId="1" applyNumberFormat="1" applyFont="1" applyFill="1" applyBorder="1" applyAlignment="1" applyProtection="1">
      <alignment horizontal="right"/>
    </xf>
    <xf numFmtId="166" fontId="3" fillId="3" borderId="3" xfId="0" applyNumberFormat="1" applyFont="1" applyFill="1" applyBorder="1" applyProtection="1"/>
    <xf numFmtId="3" fontId="3" fillId="3" borderId="3" xfId="1" applyNumberFormat="1" applyFont="1" applyFill="1" applyBorder="1" applyAlignment="1">
      <alignment horizontal="right"/>
    </xf>
    <xf numFmtId="164" fontId="3" fillId="3" borderId="3" xfId="1" applyNumberFormat="1" applyFont="1" applyFill="1" applyBorder="1"/>
    <xf numFmtId="164" fontId="2" fillId="3" borderId="3" xfId="0" quotePrefix="1" applyNumberFormat="1" applyFont="1" applyFill="1" applyBorder="1" applyAlignment="1" applyProtection="1">
      <alignment horizontal="right"/>
    </xf>
    <xf numFmtId="164" fontId="2" fillId="3" borderId="3" xfId="1" applyNumberFormat="1" applyFont="1" applyFill="1" applyBorder="1"/>
    <xf numFmtId="0" fontId="0" fillId="3" borderId="3" xfId="0" applyFill="1" applyBorder="1"/>
    <xf numFmtId="3" fontId="1" fillId="3" borderId="3" xfId="1" applyNumberFormat="1" applyFont="1" applyFill="1" applyBorder="1" applyAlignment="1">
      <alignment horizontal="right"/>
    </xf>
    <xf numFmtId="0" fontId="2" fillId="3" borderId="4" xfId="0" applyFont="1" applyFill="1" applyBorder="1"/>
    <xf numFmtId="3" fontId="2" fillId="6" borderId="3" xfId="1" applyNumberFormat="1" applyFont="1" applyFill="1" applyBorder="1" applyAlignment="1">
      <alignment horizontal="right"/>
    </xf>
    <xf numFmtId="170" fontId="2" fillId="0" borderId="3" xfId="4" applyNumberFormat="1" applyFont="1" applyFill="1" applyBorder="1" applyAlignment="1" applyProtection="1">
      <alignment horizontal="center"/>
    </xf>
    <xf numFmtId="170" fontId="2" fillId="0" borderId="3" xfId="4" applyNumberFormat="1" applyFont="1" applyFill="1" applyBorder="1" applyAlignment="1">
      <alignment horizontal="center"/>
    </xf>
    <xf numFmtId="0" fontId="26" fillId="0" borderId="0" xfId="0" applyFont="1"/>
    <xf numFmtId="3" fontId="3" fillId="3" borderId="3" xfId="0" quotePrefix="1" applyNumberFormat="1" applyFont="1" applyFill="1" applyBorder="1" applyAlignment="1" applyProtection="1">
      <alignment horizontal="right"/>
    </xf>
    <xf numFmtId="164" fontId="3" fillId="3" borderId="3" xfId="0" quotePrefix="1" applyNumberFormat="1" applyFont="1" applyFill="1" applyBorder="1" applyAlignment="1" applyProtection="1">
      <alignment horizontal="right"/>
    </xf>
    <xf numFmtId="3" fontId="12" fillId="8" borderId="3" xfId="0" applyNumberFormat="1" applyFont="1" applyFill="1" applyBorder="1"/>
    <xf numFmtId="0" fontId="9" fillId="8" borderId="3" xfId="0" applyFont="1" applyFill="1" applyBorder="1"/>
    <xf numFmtId="0" fontId="15" fillId="0" borderId="0" xfId="0" applyFont="1" applyProtection="1">
      <protection locked="0"/>
    </xf>
    <xf numFmtId="49" fontId="6" fillId="0" borderId="4" xfId="0" applyNumberFormat="1" applyFont="1" applyFill="1" applyBorder="1"/>
    <xf numFmtId="0" fontId="1" fillId="0" borderId="0" xfId="0" applyFont="1" applyBorder="1" applyAlignment="1"/>
    <xf numFmtId="3" fontId="2" fillId="9" borderId="3" xfId="1" applyNumberFormat="1" applyFont="1" applyFill="1" applyBorder="1" applyAlignment="1">
      <alignment horizontal="right"/>
    </xf>
    <xf numFmtId="0" fontId="15" fillId="0" borderId="0" xfId="0" applyFont="1" applyBorder="1" applyProtection="1">
      <protection locked="0"/>
    </xf>
    <xf numFmtId="0" fontId="0" fillId="0" borderId="0" xfId="0" applyFill="1" applyBorder="1"/>
    <xf numFmtId="0" fontId="6" fillId="0" borderId="0" xfId="0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170" fontId="1" fillId="0" borderId="0" xfId="4" applyNumberFormat="1" applyFont="1" applyFill="1" applyBorder="1" applyAlignment="1">
      <alignment horizontal="center"/>
    </xf>
    <xf numFmtId="49" fontId="6" fillId="0" borderId="6" xfId="0" applyNumberFormat="1" applyFont="1" applyFill="1" applyBorder="1"/>
    <xf numFmtId="49" fontId="6" fillId="0" borderId="7" xfId="0" applyNumberFormat="1" applyFont="1" applyFill="1" applyBorder="1"/>
    <xf numFmtId="0" fontId="15" fillId="0" borderId="8" xfId="0" applyFont="1" applyBorder="1"/>
    <xf numFmtId="0" fontId="15" fillId="0" borderId="9" xfId="0" applyFont="1" applyBorder="1"/>
    <xf numFmtId="0" fontId="15" fillId="0" borderId="10" xfId="0" applyFont="1" applyBorder="1" applyAlignment="1" applyProtection="1">
      <protection locked="0"/>
    </xf>
    <xf numFmtId="0" fontId="15" fillId="0" borderId="1" xfId="0" applyFont="1" applyBorder="1" applyAlignment="1" applyProtection="1">
      <protection locked="0"/>
    </xf>
    <xf numFmtId="0" fontId="15" fillId="0" borderId="11" xfId="0" applyFont="1" applyBorder="1" applyAlignment="1" applyProtection="1">
      <protection locked="0"/>
    </xf>
    <xf numFmtId="0" fontId="15" fillId="0" borderId="12" xfId="0" applyFont="1" applyBorder="1" applyAlignment="1" applyProtection="1">
      <alignment horizontal="right"/>
      <protection locked="0"/>
    </xf>
    <xf numFmtId="0" fontId="15" fillId="0" borderId="13" xfId="0" applyFont="1" applyBorder="1" applyAlignment="1" applyProtection="1">
      <alignment horizontal="right"/>
      <protection locked="0"/>
    </xf>
    <xf numFmtId="0" fontId="1" fillId="0" borderId="14" xfId="0" applyFont="1" applyBorder="1" applyAlignment="1"/>
    <xf numFmtId="164" fontId="1" fillId="0" borderId="15" xfId="1" applyNumberFormat="1" applyFont="1" applyBorder="1" applyAlignment="1">
      <alignment horizontal="right"/>
    </xf>
    <xf numFmtId="164" fontId="15" fillId="0" borderId="16" xfId="1" applyNumberFormat="1" applyFont="1" applyBorder="1" applyAlignment="1" applyProtection="1">
      <protection locked="0"/>
    </xf>
    <xf numFmtId="0" fontId="16" fillId="0" borderId="17" xfId="0" applyFont="1" applyFill="1" applyBorder="1" applyAlignment="1"/>
    <xf numFmtId="0" fontId="1" fillId="0" borderId="18" xfId="0" applyFont="1" applyFill="1" applyBorder="1" applyAlignment="1"/>
    <xf numFmtId="164" fontId="1" fillId="0" borderId="19" xfId="1" applyNumberFormat="1" applyFont="1" applyFill="1" applyBorder="1" applyAlignment="1">
      <alignment horizontal="right"/>
    </xf>
    <xf numFmtId="164" fontId="1" fillId="0" borderId="20" xfId="1" applyNumberFormat="1" applyFont="1" applyFill="1" applyBorder="1" applyAlignment="1"/>
    <xf numFmtId="164" fontId="0" fillId="0" borderId="3" xfId="0" applyNumberFormat="1" applyBorder="1"/>
    <xf numFmtId="0" fontId="0" fillId="4" borderId="3" xfId="0" applyFill="1" applyBorder="1"/>
    <xf numFmtId="0" fontId="3" fillId="4" borderId="3" xfId="0" applyFont="1" applyFill="1" applyBorder="1"/>
    <xf numFmtId="3" fontId="3" fillId="0" borderId="3" xfId="1" applyNumberFormat="1" applyFont="1" applyFill="1" applyBorder="1" applyAlignment="1" applyProtection="1">
      <alignment horizontal="center" wrapText="1"/>
    </xf>
    <xf numFmtId="166" fontId="3" fillId="0" borderId="3" xfId="0" applyNumberFormat="1" applyFont="1" applyFill="1" applyBorder="1" applyProtection="1"/>
    <xf numFmtId="164" fontId="3" fillId="0" borderId="3" xfId="1" applyNumberFormat="1" applyFont="1" applyFill="1" applyBorder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right" wrapText="1"/>
    </xf>
    <xf numFmtId="3" fontId="3" fillId="0" borderId="3" xfId="1" applyNumberFormat="1" applyFont="1" applyFill="1" applyBorder="1" applyAlignment="1" applyProtection="1">
      <alignment horizontal="right" wrapText="1"/>
    </xf>
    <xf numFmtId="165" fontId="8" fillId="0" borderId="3" xfId="0" applyNumberFormat="1" applyFont="1" applyBorder="1" applyAlignment="1" applyProtection="1">
      <alignment horizontal="right" wrapText="1"/>
    </xf>
    <xf numFmtId="168" fontId="2" fillId="0" borderId="1" xfId="0" applyNumberFormat="1" applyFont="1" applyBorder="1" applyAlignment="1" applyProtection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Border="1"/>
    <xf numFmtId="3" fontId="3" fillId="0" borderId="1" xfId="1" applyNumberFormat="1" applyFont="1" applyBorder="1" applyAlignment="1" applyProtection="1">
      <alignment horizontal="right"/>
    </xf>
    <xf numFmtId="164" fontId="0" fillId="0" borderId="3" xfId="1" applyNumberFormat="1" applyFont="1" applyBorder="1"/>
    <xf numFmtId="3" fontId="2" fillId="10" borderId="3" xfId="1" applyNumberFormat="1" applyFont="1" applyFill="1" applyBorder="1" applyAlignment="1" applyProtection="1">
      <alignment horizontal="right"/>
    </xf>
    <xf numFmtId="0" fontId="2" fillId="10" borderId="3" xfId="0" applyFont="1" applyFill="1" applyBorder="1"/>
    <xf numFmtId="164" fontId="2" fillId="10" borderId="3" xfId="1" applyNumberFormat="1" applyFont="1" applyFill="1" applyBorder="1" applyProtection="1"/>
    <xf numFmtId="3" fontId="2" fillId="10" borderId="3" xfId="1" applyNumberFormat="1" applyFont="1" applyFill="1" applyBorder="1" applyAlignment="1">
      <alignment horizontal="right"/>
    </xf>
    <xf numFmtId="0" fontId="2" fillId="0" borderId="3" xfId="0" applyFont="1" applyFill="1" applyBorder="1"/>
    <xf numFmtId="0" fontId="4" fillId="0" borderId="3" xfId="0" applyFont="1" applyFill="1" applyBorder="1"/>
    <xf numFmtId="0" fontId="9" fillId="0" borderId="3" xfId="0" applyFont="1" applyFill="1" applyBorder="1"/>
    <xf numFmtId="3" fontId="12" fillId="0" borderId="3" xfId="0" applyNumberFormat="1" applyFont="1" applyFill="1" applyBorder="1"/>
    <xf numFmtId="0" fontId="6" fillId="0" borderId="3" xfId="0" applyFont="1" applyFill="1" applyBorder="1" applyAlignment="1">
      <alignment horizontal="center" vertical="center"/>
    </xf>
    <xf numFmtId="164" fontId="15" fillId="0" borderId="15" xfId="1" applyNumberFormat="1" applyFont="1" applyBorder="1"/>
    <xf numFmtId="164" fontId="15" fillId="0" borderId="24" xfId="1" applyNumberFormat="1" applyFont="1" applyBorder="1"/>
    <xf numFmtId="164" fontId="15" fillId="0" borderId="19" xfId="1" applyNumberFormat="1" applyFont="1" applyBorder="1"/>
    <xf numFmtId="164" fontId="15" fillId="0" borderId="25" xfId="1" applyNumberFormat="1" applyFont="1" applyBorder="1"/>
    <xf numFmtId="164" fontId="15" fillId="0" borderId="24" xfId="1" applyNumberFormat="1" applyFont="1" applyBorder="1" applyAlignment="1" applyProtection="1">
      <protection locked="0"/>
    </xf>
    <xf numFmtId="49" fontId="6" fillId="0" borderId="3" xfId="2" applyNumberFormat="1" applyFont="1" applyBorder="1" applyAlignment="1" applyProtection="1">
      <alignment horizontal="left"/>
    </xf>
    <xf numFmtId="49" fontId="21" fillId="0" borderId="3" xfId="2" applyNumberFormat="1" applyFont="1" applyBorder="1" applyAlignment="1" applyProtection="1">
      <alignment horizontal="center"/>
    </xf>
    <xf numFmtId="49" fontId="6" fillId="0" borderId="3" xfId="2" applyNumberFormat="1" applyFont="1" applyBorder="1" applyAlignment="1" applyProtection="1">
      <alignment horizontal="center"/>
    </xf>
    <xf numFmtId="49" fontId="11" fillId="8" borderId="26" xfId="0" applyNumberFormat="1" applyFont="1" applyFill="1" applyBorder="1"/>
    <xf numFmtId="49" fontId="11" fillId="8" borderId="27" xfId="0" applyNumberFormat="1" applyFont="1" applyFill="1" applyBorder="1"/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29" fillId="0" borderId="0" xfId="0" applyFont="1"/>
    <xf numFmtId="3" fontId="2" fillId="3" borderId="2" xfId="0" quotePrefix="1" applyNumberFormat="1" applyFont="1" applyFill="1" applyBorder="1" applyAlignment="1" applyProtection="1">
      <alignment horizontal="right"/>
    </xf>
    <xf numFmtId="164" fontId="2" fillId="3" borderId="2" xfId="1" applyNumberFormat="1" applyFont="1" applyFill="1" applyBorder="1" applyAlignment="1" applyProtection="1">
      <alignment horizontal="center"/>
    </xf>
    <xf numFmtId="164" fontId="2" fillId="3" borderId="2" xfId="1" applyNumberFormat="1" applyFont="1" applyFill="1" applyBorder="1" applyAlignment="1" applyProtection="1">
      <alignment horizontal="center" wrapText="1"/>
    </xf>
    <xf numFmtId="0" fontId="2" fillId="3" borderId="2" xfId="0" applyFont="1" applyFill="1" applyBorder="1" applyAlignment="1">
      <alignment horizontal="center" wrapText="1"/>
    </xf>
    <xf numFmtId="49" fontId="6" fillId="8" borderId="7" xfId="0" applyNumberFormat="1" applyFont="1" applyFill="1" applyBorder="1" applyAlignment="1">
      <alignment horizontal="center" wrapText="1"/>
    </xf>
    <xf numFmtId="49" fontId="6" fillId="8" borderId="12" xfId="0" applyNumberFormat="1" applyFont="1" applyFill="1" applyBorder="1" applyAlignment="1">
      <alignment horizontal="center" wrapText="1"/>
    </xf>
    <xf numFmtId="0" fontId="23" fillId="0" borderId="0" xfId="0" applyFont="1" applyAlignment="1">
      <alignment wrapText="1"/>
    </xf>
    <xf numFmtId="0" fontId="0" fillId="0" borderId="1" xfId="0" applyBorder="1"/>
    <xf numFmtId="0" fontId="23" fillId="0" borderId="15" xfId="0" applyFont="1" applyBorder="1" applyAlignment="1">
      <alignment wrapText="1"/>
    </xf>
    <xf numFmtId="3" fontId="2" fillId="0" borderId="29" xfId="1" applyNumberFormat="1" applyFont="1" applyBorder="1" applyAlignment="1">
      <alignment horizontal="left"/>
    </xf>
    <xf numFmtId="3" fontId="3" fillId="0" borderId="30" xfId="1" applyNumberFormat="1" applyFont="1" applyBorder="1" applyAlignment="1">
      <alignment horizontal="left"/>
    </xf>
    <xf numFmtId="3" fontId="3" fillId="0" borderId="31" xfId="1" applyNumberFormat="1" applyFont="1" applyBorder="1" applyAlignment="1">
      <alignment horizontal="left"/>
    </xf>
    <xf numFmtId="165" fontId="8" fillId="0" borderId="0" xfId="0" applyNumberFormat="1" applyFont="1" applyBorder="1" applyAlignment="1" applyProtection="1">
      <alignment horizontal="center"/>
    </xf>
    <xf numFmtId="165" fontId="8" fillId="0" borderId="0" xfId="0" applyNumberFormat="1" applyFont="1" applyBorder="1" applyAlignment="1" applyProtection="1">
      <alignment horizontal="center" wrapText="1"/>
    </xf>
    <xf numFmtId="165" fontId="8" fillId="0" borderId="0" xfId="0" quotePrefix="1" applyNumberFormat="1" applyFont="1" applyBorder="1" applyAlignment="1" applyProtection="1">
      <alignment horizontal="center" wrapText="1"/>
    </xf>
    <xf numFmtId="165" fontId="8" fillId="0" borderId="0" xfId="0" applyNumberFormat="1" applyFont="1" applyBorder="1" applyAlignment="1" applyProtection="1">
      <alignment horizontal="right"/>
    </xf>
    <xf numFmtId="0" fontId="8" fillId="0" borderId="0" xfId="0" applyFont="1" applyBorder="1"/>
    <xf numFmtId="3" fontId="8" fillId="0" borderId="0" xfId="1" applyNumberFormat="1" applyFont="1" applyBorder="1" applyAlignment="1" applyProtection="1">
      <alignment horizontal="center"/>
    </xf>
    <xf numFmtId="166" fontId="8" fillId="0" borderId="0" xfId="0" applyNumberFormat="1" applyFont="1" applyBorder="1" applyAlignment="1" applyProtection="1">
      <alignment horizontal="center"/>
    </xf>
    <xf numFmtId="164" fontId="8" fillId="0" borderId="0" xfId="1" applyNumberFormat="1" applyFont="1" applyBorder="1" applyAlignment="1" applyProtection="1">
      <alignment horizontal="center"/>
    </xf>
    <xf numFmtId="164" fontId="3" fillId="0" borderId="0" xfId="1" applyNumberFormat="1" applyFont="1" applyBorder="1" applyAlignment="1" applyProtection="1">
      <alignment horizontal="left"/>
    </xf>
    <xf numFmtId="10" fontId="3" fillId="0" borderId="0" xfId="4" quotePrefix="1" applyNumberFormat="1" applyFont="1" applyFill="1" applyBorder="1" applyAlignment="1" applyProtection="1">
      <alignment horizontal="center"/>
    </xf>
    <xf numFmtId="3" fontId="2" fillId="4" borderId="0" xfId="1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1" fontId="3" fillId="0" borderId="0" xfId="0" quotePrefix="1" applyNumberFormat="1" applyFont="1" applyBorder="1" applyAlignment="1" applyProtection="1">
      <alignment horizontal="center"/>
    </xf>
    <xf numFmtId="3" fontId="3" fillId="0" borderId="0" xfId="1" applyNumberFormat="1" applyFont="1" applyBorder="1" applyAlignment="1" applyProtection="1">
      <alignment horizontal="right"/>
    </xf>
    <xf numFmtId="164" fontId="3" fillId="0" borderId="0" xfId="1" applyNumberFormat="1" applyFont="1" applyBorder="1" applyProtection="1"/>
    <xf numFmtId="10" fontId="3" fillId="0" borderId="0" xfId="4" applyNumberFormat="1" applyFont="1" applyFill="1" applyBorder="1" applyProtection="1"/>
    <xf numFmtId="3" fontId="3" fillId="0" borderId="0" xfId="1" applyNumberFormat="1" applyFont="1" applyBorder="1"/>
    <xf numFmtId="1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3" fontId="2" fillId="5" borderId="0" xfId="1" applyNumberFormat="1" applyFont="1" applyFill="1" applyBorder="1" applyAlignment="1" applyProtection="1">
      <alignment horizontal="right"/>
    </xf>
    <xf numFmtId="3" fontId="2" fillId="4" borderId="0" xfId="0" quotePrefix="1" applyNumberFormat="1" applyFont="1" applyFill="1" applyBorder="1" applyAlignment="1" applyProtection="1">
      <alignment horizontal="center"/>
    </xf>
    <xf numFmtId="164" fontId="3" fillId="0" borderId="0" xfId="1" quotePrefix="1" applyNumberFormat="1" applyFont="1" applyBorder="1" applyProtection="1"/>
    <xf numFmtId="3" fontId="3" fillId="0" borderId="0" xfId="1" quotePrefix="1" applyNumberFormat="1" applyFont="1" applyBorder="1" applyAlignment="1" applyProtection="1">
      <alignment horizontal="right"/>
    </xf>
    <xf numFmtId="10" fontId="0" fillId="0" borderId="0" xfId="4" applyNumberFormat="1" applyFont="1" applyFill="1" applyBorder="1"/>
    <xf numFmtId="3" fontId="7" fillId="5" borderId="0" xfId="0" applyNumberFormat="1" applyFont="1" applyFill="1" applyBorder="1"/>
    <xf numFmtId="0" fontId="7" fillId="5" borderId="0" xfId="0" applyFont="1" applyFill="1" applyBorder="1"/>
    <xf numFmtId="3" fontId="3" fillId="0" borderId="0" xfId="1" applyNumberFormat="1" applyFont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1" fontId="3" fillId="4" borderId="0" xfId="0" quotePrefix="1" applyNumberFormat="1" applyFont="1" applyFill="1" applyBorder="1" applyAlignment="1" applyProtection="1">
      <alignment horizontal="center"/>
    </xf>
    <xf numFmtId="3" fontId="3" fillId="4" borderId="0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1" fontId="3" fillId="0" borderId="0" xfId="0" quotePrefix="1" applyNumberFormat="1" applyFont="1" applyFill="1" applyBorder="1" applyAlignment="1" applyProtection="1">
      <alignment horizontal="center"/>
    </xf>
    <xf numFmtId="0" fontId="3" fillId="0" borderId="0" xfId="0" applyFont="1" applyFill="1" applyBorder="1"/>
    <xf numFmtId="3" fontId="3" fillId="0" borderId="0" xfId="1" applyNumberFormat="1" applyFont="1" applyFill="1" applyBorder="1" applyAlignment="1" applyProtection="1">
      <alignment horizontal="right"/>
    </xf>
    <xf numFmtId="164" fontId="3" fillId="0" borderId="0" xfId="1" quotePrefix="1" applyNumberFormat="1" applyFont="1" applyFill="1" applyBorder="1" applyProtection="1"/>
    <xf numFmtId="10" fontId="3" fillId="4" borderId="0" xfId="4" quotePrefix="1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>
      <alignment horizontal="center"/>
    </xf>
    <xf numFmtId="3" fontId="3" fillId="5" borderId="0" xfId="1" quotePrefix="1" applyNumberFormat="1" applyFont="1" applyFill="1" applyBorder="1" applyAlignment="1" applyProtection="1">
      <alignment horizontal="right"/>
    </xf>
    <xf numFmtId="164" fontId="3" fillId="5" borderId="0" xfId="1" quotePrefix="1" applyNumberFormat="1" applyFont="1" applyFill="1" applyBorder="1" applyProtection="1"/>
    <xf numFmtId="168" fontId="3" fillId="0" borderId="0" xfId="0" applyNumberFormat="1" applyFont="1" applyBorder="1" applyProtection="1"/>
    <xf numFmtId="0" fontId="2" fillId="2" borderId="28" xfId="0" applyFont="1" applyFill="1" applyBorder="1"/>
    <xf numFmtId="0" fontId="3" fillId="2" borderId="6" xfId="0" applyFont="1" applyFill="1" applyBorder="1"/>
    <xf numFmtId="3" fontId="3" fillId="2" borderId="6" xfId="1" applyNumberFormat="1" applyFont="1" applyFill="1" applyBorder="1" applyAlignment="1">
      <alignment horizontal="right"/>
    </xf>
    <xf numFmtId="164" fontId="3" fillId="2" borderId="6" xfId="1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0" fontId="2" fillId="2" borderId="15" xfId="0" applyFont="1" applyFill="1" applyBorder="1"/>
    <xf numFmtId="3" fontId="3" fillId="2" borderId="16" xfId="1" applyNumberFormat="1" applyFont="1" applyFill="1" applyBorder="1" applyAlignment="1">
      <alignment horizontal="right"/>
    </xf>
    <xf numFmtId="165" fontId="2" fillId="0" borderId="15" xfId="0" applyNumberFormat="1" applyFont="1" applyBorder="1" applyAlignment="1" applyProtection="1">
      <alignment horizontal="left"/>
    </xf>
    <xf numFmtId="3" fontId="8" fillId="0" borderId="16" xfId="1" applyNumberFormat="1" applyFont="1" applyBorder="1" applyAlignment="1">
      <alignment horizontal="center"/>
    </xf>
    <xf numFmtId="0" fontId="32" fillId="0" borderId="15" xfId="0" applyFont="1" applyBorder="1"/>
    <xf numFmtId="3" fontId="3" fillId="0" borderId="16" xfId="1" applyNumberFormat="1" applyFont="1" applyBorder="1" applyAlignment="1">
      <alignment horizontal="right"/>
    </xf>
    <xf numFmtId="165" fontId="3" fillId="0" borderId="15" xfId="0" applyNumberFormat="1" applyFont="1" applyBorder="1" applyAlignment="1" applyProtection="1">
      <alignment horizontal="left"/>
    </xf>
    <xf numFmtId="0" fontId="0" fillId="0" borderId="15" xfId="0" applyBorder="1"/>
    <xf numFmtId="3" fontId="2" fillId="5" borderId="16" xfId="1" applyNumberFormat="1" applyFont="1" applyFill="1" applyBorder="1" applyAlignment="1" applyProtection="1">
      <alignment horizontal="right"/>
    </xf>
    <xf numFmtId="0" fontId="4" fillId="0" borderId="15" xfId="0" applyFont="1" applyBorder="1"/>
    <xf numFmtId="0" fontId="3" fillId="0" borderId="15" xfId="0" applyFont="1" applyBorder="1"/>
    <xf numFmtId="3" fontId="3" fillId="0" borderId="16" xfId="1" applyNumberFormat="1" applyFont="1" applyFill="1" applyBorder="1" applyAlignment="1">
      <alignment horizontal="right"/>
    </xf>
    <xf numFmtId="3" fontId="2" fillId="5" borderId="5" xfId="1" applyNumberFormat="1" applyFont="1" applyFill="1" applyBorder="1" applyAlignment="1">
      <alignment horizontal="right"/>
    </xf>
    <xf numFmtId="3" fontId="3" fillId="0" borderId="12" xfId="1" applyNumberFormat="1" applyFont="1" applyBorder="1" applyAlignment="1">
      <alignment horizontal="right"/>
    </xf>
    <xf numFmtId="165" fontId="2" fillId="3" borderId="4" xfId="0" applyNumberFormat="1" applyFont="1" applyFill="1" applyBorder="1" applyAlignment="1" applyProtection="1">
      <alignment horizontal="left"/>
    </xf>
    <xf numFmtId="0" fontId="6" fillId="3" borderId="4" xfId="0" applyFont="1" applyFill="1" applyBorder="1"/>
    <xf numFmtId="3" fontId="2" fillId="3" borderId="5" xfId="1" applyNumberFormat="1" applyFont="1" applyFill="1" applyBorder="1" applyAlignment="1">
      <alignment horizontal="right"/>
    </xf>
    <xf numFmtId="0" fontId="3" fillId="2" borderId="15" xfId="0" applyFont="1" applyFill="1" applyBorder="1"/>
    <xf numFmtId="167" fontId="2" fillId="0" borderId="16" xfId="0" applyNumberFormat="1" applyFont="1" applyBorder="1" applyProtection="1"/>
    <xf numFmtId="0" fontId="3" fillId="2" borderId="11" xfId="0" applyFont="1" applyFill="1" applyBorder="1"/>
    <xf numFmtId="167" fontId="3" fillId="2" borderId="1" xfId="0" applyNumberFormat="1" applyFont="1" applyFill="1" applyBorder="1" applyProtection="1"/>
    <xf numFmtId="0" fontId="3" fillId="2" borderId="1" xfId="0" applyFont="1" applyFill="1" applyBorder="1"/>
    <xf numFmtId="3" fontId="3" fillId="2" borderId="1" xfId="1" applyNumberFormat="1" applyFont="1" applyFill="1" applyBorder="1" applyAlignment="1">
      <alignment horizontal="right"/>
    </xf>
    <xf numFmtId="164" fontId="3" fillId="2" borderId="1" xfId="1" applyNumberFormat="1" applyFont="1" applyFill="1" applyBorder="1"/>
    <xf numFmtId="3" fontId="3" fillId="2" borderId="12" xfId="1" applyNumberFormat="1" applyFont="1" applyFill="1" applyBorder="1" applyAlignment="1">
      <alignment horizontal="right"/>
    </xf>
    <xf numFmtId="0" fontId="22" fillId="6" borderId="0" xfId="2" applyFill="1" applyAlignment="1" applyProtection="1"/>
    <xf numFmtId="0" fontId="22" fillId="6" borderId="0" xfId="2" applyFill="1" applyAlignment="1" applyProtection="1">
      <protection locked="0"/>
    </xf>
    <xf numFmtId="0" fontId="6" fillId="8" borderId="3" xfId="0" applyFont="1" applyFill="1" applyBorder="1"/>
    <xf numFmtId="170" fontId="6" fillId="8" borderId="3" xfId="0" applyNumberFormat="1" applyFont="1" applyFill="1" applyBorder="1"/>
    <xf numFmtId="9" fontId="6" fillId="8" borderId="3" xfId="0" applyNumberFormat="1" applyFont="1" applyFill="1" applyBorder="1"/>
    <xf numFmtId="170" fontId="6" fillId="8" borderId="3" xfId="3" applyNumberFormat="1" applyFont="1" applyFill="1" applyBorder="1"/>
    <xf numFmtId="0" fontId="22" fillId="6" borderId="0" xfId="2" applyFill="1"/>
    <xf numFmtId="0" fontId="32" fillId="0" borderId="26" xfId="0" applyFont="1" applyBorder="1"/>
    <xf numFmtId="165" fontId="3" fillId="0" borderId="0" xfId="0" applyNumberFormat="1" applyFont="1" applyBorder="1" applyAlignment="1" applyProtection="1">
      <alignment horizontal="left"/>
    </xf>
    <xf numFmtId="165" fontId="2" fillId="0" borderId="0" xfId="0" applyNumberFormat="1" applyFont="1" applyBorder="1" applyAlignment="1" applyProtection="1">
      <alignment horizontal="left"/>
    </xf>
    <xf numFmtId="0" fontId="33" fillId="13" borderId="0" xfId="0" applyFont="1" applyFill="1" applyAlignment="1">
      <alignment vertical="center" wrapText="1"/>
    </xf>
    <xf numFmtId="0" fontId="0" fillId="6" borderId="0" xfId="0" applyFill="1"/>
    <xf numFmtId="0" fontId="34" fillId="6" borderId="0" xfId="2" applyFont="1" applyFill="1"/>
    <xf numFmtId="0" fontId="6" fillId="6" borderId="0" xfId="0" applyFont="1" applyFill="1"/>
    <xf numFmtId="0" fontId="33" fillId="13" borderId="0" xfId="0" applyFont="1" applyFill="1" applyAlignment="1">
      <alignment horizontal="center" vertical="center" wrapText="1"/>
    </xf>
    <xf numFmtId="0" fontId="27" fillId="11" borderId="0" xfId="0" applyFont="1" applyFill="1" applyAlignment="1">
      <alignment horizontal="center"/>
    </xf>
    <xf numFmtId="0" fontId="28" fillId="5" borderId="4" xfId="0" applyFont="1" applyFill="1" applyBorder="1" applyAlignment="1">
      <alignment horizontal="center"/>
    </xf>
    <xf numFmtId="0" fontId="28" fillId="5" borderId="2" xfId="0" applyFont="1" applyFill="1" applyBorder="1" applyAlignment="1">
      <alignment horizontal="center"/>
    </xf>
    <xf numFmtId="0" fontId="28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center"/>
    </xf>
    <xf numFmtId="169" fontId="2" fillId="5" borderId="4" xfId="0" applyNumberFormat="1" applyFont="1" applyFill="1" applyBorder="1" applyAlignment="1" applyProtection="1">
      <alignment horizontal="center"/>
    </xf>
    <xf numFmtId="169" fontId="2" fillId="5" borderId="2" xfId="0" applyNumberFormat="1" applyFont="1" applyFill="1" applyBorder="1" applyAlignment="1" applyProtection="1">
      <alignment horizontal="center"/>
    </xf>
    <xf numFmtId="169" fontId="2" fillId="5" borderId="5" xfId="0" applyNumberFormat="1" applyFont="1" applyFill="1" applyBorder="1" applyAlignment="1" applyProtection="1">
      <alignment horizontal="center"/>
    </xf>
    <xf numFmtId="0" fontId="31" fillId="0" borderId="15" xfId="0" applyFont="1" applyBorder="1" applyAlignment="1">
      <alignment horizontal="center" vertical="center"/>
    </xf>
    <xf numFmtId="165" fontId="2" fillId="5" borderId="4" xfId="0" applyNumberFormat="1" applyFont="1" applyFill="1" applyBorder="1" applyAlignment="1" applyProtection="1">
      <alignment horizontal="center"/>
    </xf>
    <xf numFmtId="165" fontId="2" fillId="5" borderId="2" xfId="0" applyNumberFormat="1" applyFont="1" applyFill="1" applyBorder="1" applyAlignment="1" applyProtection="1">
      <alignment horizontal="center"/>
    </xf>
    <xf numFmtId="165" fontId="2" fillId="5" borderId="5" xfId="0" applyNumberFormat="1" applyFont="1" applyFill="1" applyBorder="1" applyAlignment="1" applyProtection="1">
      <alignment horizontal="center"/>
    </xf>
    <xf numFmtId="0" fontId="3" fillId="0" borderId="3" xfId="0" applyFont="1" applyBorder="1" applyAlignment="1">
      <alignment horizontal="left"/>
    </xf>
    <xf numFmtId="165" fontId="2" fillId="7" borderId="3" xfId="0" applyNumberFormat="1" applyFont="1" applyFill="1" applyBorder="1" applyAlignment="1" applyProtection="1">
      <alignment horizontal="right"/>
    </xf>
    <xf numFmtId="3" fontId="20" fillId="12" borderId="6" xfId="1" applyNumberFormat="1" applyFont="1" applyFill="1" applyBorder="1" applyAlignment="1">
      <alignment horizontal="center" vertical="center" wrapText="1"/>
    </xf>
    <xf numFmtId="3" fontId="20" fillId="12" borderId="6" xfId="1" applyNumberFormat="1" applyFont="1" applyFill="1" applyBorder="1" applyAlignment="1">
      <alignment horizontal="center" vertical="center"/>
    </xf>
    <xf numFmtId="3" fontId="20" fillId="12" borderId="7" xfId="1" applyNumberFormat="1" applyFont="1" applyFill="1" applyBorder="1" applyAlignment="1">
      <alignment horizontal="center" vertical="center"/>
    </xf>
    <xf numFmtId="0" fontId="31" fillId="0" borderId="15" xfId="0" applyFont="1" applyBorder="1" applyAlignment="1">
      <alignment horizontal="center"/>
    </xf>
    <xf numFmtId="0" fontId="1" fillId="14" borderId="0" xfId="0" applyFont="1" applyFill="1"/>
    <xf numFmtId="0" fontId="19" fillId="14" borderId="0" xfId="0" applyFont="1" applyFill="1"/>
    <xf numFmtId="0" fontId="0" fillId="14" borderId="0" xfId="0" applyFill="1" applyBorder="1" applyAlignment="1"/>
    <xf numFmtId="0" fontId="14" fillId="14" borderId="0" xfId="0" applyFont="1" applyFill="1" applyAlignment="1" applyProtection="1">
      <alignment horizontal="left"/>
      <protection locked="0"/>
    </xf>
    <xf numFmtId="0" fontId="0" fillId="14" borderId="0" xfId="0" applyFill="1"/>
    <xf numFmtId="0" fontId="14" fillId="14" borderId="8" xfId="0" applyFont="1" applyFill="1" applyBorder="1"/>
    <xf numFmtId="0" fontId="22" fillId="6" borderId="9" xfId="2" applyFill="1" applyBorder="1" applyAlignment="1" applyProtection="1"/>
    <xf numFmtId="0" fontId="0" fillId="0" borderId="9" xfId="0" applyBorder="1"/>
    <xf numFmtId="49" fontId="1" fillId="0" borderId="23" xfId="0" applyNumberFormat="1" applyFont="1" applyFill="1" applyBorder="1" applyAlignment="1">
      <alignment horizontal="center"/>
    </xf>
    <xf numFmtId="0" fontId="0" fillId="0" borderId="10" xfId="0" applyBorder="1"/>
    <xf numFmtId="170" fontId="1" fillId="0" borderId="24" xfId="4" applyNumberFormat="1" applyFont="1" applyFill="1" applyBorder="1" applyAlignment="1">
      <alignment horizontal="center"/>
    </xf>
    <xf numFmtId="0" fontId="0" fillId="0" borderId="14" xfId="0" applyBorder="1"/>
    <xf numFmtId="16" fontId="1" fillId="0" borderId="0" xfId="0" quotePrefix="1" applyNumberFormat="1" applyFon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32" xfId="0" applyBorder="1"/>
    <xf numFmtId="16" fontId="1" fillId="0" borderId="33" xfId="0" quotePrefix="1" applyNumberFormat="1" applyFont="1" applyBorder="1" applyAlignment="1">
      <alignment horizontal="center"/>
    </xf>
    <xf numFmtId="10" fontId="0" fillId="0" borderId="33" xfId="0" applyNumberFormat="1" applyBorder="1" applyAlignment="1">
      <alignment horizontal="center"/>
    </xf>
    <xf numFmtId="170" fontId="1" fillId="0" borderId="34" xfId="4" applyNumberFormat="1" applyFont="1" applyFill="1" applyBorder="1" applyAlignment="1">
      <alignment horizontal="center"/>
    </xf>
    <xf numFmtId="0" fontId="21" fillId="14" borderId="8" xfId="0" applyFont="1" applyFill="1" applyBorder="1"/>
    <xf numFmtId="0" fontId="1" fillId="14" borderId="9" xfId="0" applyFont="1" applyFill="1" applyBorder="1"/>
    <xf numFmtId="0" fontId="1" fillId="0" borderId="9" xfId="0" applyFont="1" applyBorder="1"/>
    <xf numFmtId="0" fontId="22" fillId="6" borderId="9" xfId="2" applyFill="1" applyBorder="1" applyAlignment="1">
      <alignment horizontal="left"/>
    </xf>
    <xf numFmtId="0" fontId="0" fillId="0" borderId="23" xfId="0" applyBorder="1"/>
    <xf numFmtId="0" fontId="6" fillId="0" borderId="35" xfId="0" applyFont="1" applyFill="1" applyBorder="1" applyAlignment="1">
      <alignment horizontal="center" vertical="center"/>
    </xf>
    <xf numFmtId="0" fontId="0" fillId="0" borderId="24" xfId="0" applyBorder="1"/>
    <xf numFmtId="164" fontId="1" fillId="0" borderId="36" xfId="1" applyNumberFormat="1" applyFont="1" applyFill="1" applyBorder="1" applyAlignment="1">
      <alignment horizontal="center" vertical="center"/>
    </xf>
    <xf numFmtId="164" fontId="1" fillId="0" borderId="37" xfId="1" applyNumberFormat="1" applyFont="1" applyFill="1" applyBorder="1" applyAlignment="1">
      <alignment horizontal="center" vertical="center"/>
    </xf>
    <xf numFmtId="14" fontId="1" fillId="0" borderId="37" xfId="0" applyNumberFormat="1" applyFont="1" applyFill="1" applyBorder="1" applyAlignment="1">
      <alignment horizontal="center" vertical="center"/>
    </xf>
    <xf numFmtId="0" fontId="0" fillId="0" borderId="33" xfId="0" applyBorder="1"/>
    <xf numFmtId="0" fontId="0" fillId="0" borderId="34" xfId="0" applyBorder="1"/>
    <xf numFmtId="164" fontId="1" fillId="0" borderId="0" xfId="1" applyNumberFormat="1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9" fillId="14" borderId="8" xfId="0" applyFont="1" applyFill="1" applyBorder="1" applyProtection="1">
      <protection locked="0"/>
    </xf>
    <xf numFmtId="0" fontId="22" fillId="6" borderId="14" xfId="2" applyFill="1" applyBorder="1" applyAlignment="1" applyProtection="1"/>
    <xf numFmtId="49" fontId="6" fillId="8" borderId="38" xfId="0" applyNumberFormat="1" applyFont="1" applyFill="1" applyBorder="1" applyAlignment="1">
      <alignment horizontal="center" wrapText="1"/>
    </xf>
    <xf numFmtId="49" fontId="11" fillId="8" borderId="39" xfId="0" applyNumberFormat="1" applyFont="1" applyFill="1" applyBorder="1"/>
    <xf numFmtId="49" fontId="6" fillId="8" borderId="10" xfId="0" applyNumberFormat="1" applyFont="1" applyFill="1" applyBorder="1" applyAlignment="1">
      <alignment horizontal="center" wrapText="1"/>
    </xf>
    <xf numFmtId="49" fontId="11" fillId="8" borderId="40" xfId="0" applyNumberFormat="1" applyFont="1" applyFill="1" applyBorder="1"/>
    <xf numFmtId="49" fontId="13" fillId="0" borderId="35" xfId="0" applyNumberFormat="1" applyFont="1" applyFill="1" applyBorder="1" applyAlignment="1">
      <alignment horizontal="left"/>
    </xf>
    <xf numFmtId="3" fontId="12" fillId="0" borderId="41" xfId="0" applyNumberFormat="1" applyFont="1" applyFill="1" applyBorder="1"/>
    <xf numFmtId="49" fontId="13" fillId="8" borderId="35" xfId="0" applyNumberFormat="1" applyFont="1" applyFill="1" applyBorder="1" applyAlignment="1">
      <alignment horizontal="left"/>
    </xf>
    <xf numFmtId="3" fontId="12" fillId="8" borderId="41" xfId="0" applyNumberFormat="1" applyFont="1" applyFill="1" applyBorder="1"/>
    <xf numFmtId="0" fontId="0" fillId="0" borderId="24" xfId="0" applyBorder="1" applyAlignment="1">
      <alignment horizontal="center"/>
    </xf>
    <xf numFmtId="0" fontId="23" fillId="0" borderId="34" xfId="0" applyFont="1" applyFill="1" applyBorder="1" applyAlignment="1">
      <alignment horizontal="center" wrapText="1"/>
    </xf>
    <xf numFmtId="0" fontId="0" fillId="14" borderId="9" xfId="0" applyFill="1" applyBorder="1"/>
    <xf numFmtId="9" fontId="15" fillId="14" borderId="0" xfId="0" applyNumberFormat="1" applyFont="1" applyFill="1" applyProtection="1">
      <protection locked="0"/>
    </xf>
    <xf numFmtId="0" fontId="15" fillId="14" borderId="0" xfId="0" applyFont="1" applyFill="1" applyProtection="1">
      <protection locked="0"/>
    </xf>
    <xf numFmtId="0" fontId="0" fillId="0" borderId="0" xfId="0" applyFill="1"/>
    <xf numFmtId="0" fontId="33" fillId="0" borderId="0" xfId="0" applyFont="1" applyFill="1" applyAlignment="1">
      <alignment horizontal="center" vertical="center" wrapText="1"/>
    </xf>
    <xf numFmtId="3" fontId="20" fillId="6" borderId="6" xfId="1" applyNumberFormat="1" applyFont="1" applyFill="1" applyBorder="1" applyAlignment="1">
      <alignment horizontal="center" vertical="center" wrapText="1"/>
    </xf>
    <xf numFmtId="3" fontId="20" fillId="6" borderId="6" xfId="1" applyNumberFormat="1" applyFont="1" applyFill="1" applyBorder="1" applyAlignment="1">
      <alignment horizontal="center" vertical="center"/>
    </xf>
    <xf numFmtId="3" fontId="20" fillId="6" borderId="7" xfId="1" applyNumberFormat="1" applyFont="1" applyFill="1" applyBorder="1" applyAlignment="1">
      <alignment horizontal="center" vertical="center"/>
    </xf>
    <xf numFmtId="0" fontId="30" fillId="14" borderId="0" xfId="0" applyFont="1" applyFill="1"/>
    <xf numFmtId="0" fontId="23" fillId="0" borderId="8" xfId="0" applyFont="1" applyBorder="1" applyAlignment="1">
      <alignment horizontal="left" wrapText="1"/>
    </xf>
    <xf numFmtId="0" fontId="23" fillId="0" borderId="23" xfId="0" applyFont="1" applyBorder="1" applyAlignment="1">
      <alignment horizontal="left" wrapText="1"/>
    </xf>
    <xf numFmtId="0" fontId="23" fillId="0" borderId="32" xfId="0" applyFont="1" applyBorder="1" applyAlignment="1">
      <alignment horizontal="left" wrapText="1"/>
    </xf>
    <xf numFmtId="0" fontId="23" fillId="0" borderId="34" xfId="0" applyFont="1" applyBorder="1" applyAlignment="1">
      <alignment horizontal="left" wrapText="1"/>
    </xf>
    <xf numFmtId="0" fontId="23" fillId="0" borderId="8" xfId="0" applyFont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14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32" xfId="0" applyFont="1" applyBorder="1" applyAlignment="1">
      <alignment horizontal="center" wrapText="1"/>
    </xf>
    <xf numFmtId="0" fontId="23" fillId="0" borderId="34" xfId="0" applyFont="1" applyBorder="1" applyAlignment="1">
      <alignment horizontal="center" wrapText="1"/>
    </xf>
    <xf numFmtId="0" fontId="6" fillId="14" borderId="0" xfId="0" applyFont="1" applyFill="1"/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600074</xdr:colOff>
      <xdr:row>58</xdr:row>
      <xdr:rowOff>76202</xdr:rowOff>
    </xdr:from>
    <xdr:ext cx="3609221" cy="1590674"/>
    <xdr:pic>
      <xdr:nvPicPr>
        <xdr:cNvPr id="2" name="Picture 1">
          <a:extLst>
            <a:ext uri="{FF2B5EF4-FFF2-40B4-BE49-F238E27FC236}">
              <a16:creationId xmlns:a16="http://schemas.microsoft.com/office/drawing/2014/main" id="{4FF9BA47-358B-4AA0-8DC5-90D5CFCDE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4" y="11753852"/>
          <a:ext cx="3609221" cy="1590674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72</xdr:row>
      <xdr:rowOff>47625</xdr:rowOff>
    </xdr:from>
    <xdr:ext cx="3752282" cy="2556586"/>
    <xdr:pic>
      <xdr:nvPicPr>
        <xdr:cNvPr id="3" name="Picture 2">
          <a:extLst>
            <a:ext uri="{FF2B5EF4-FFF2-40B4-BE49-F238E27FC236}">
              <a16:creationId xmlns:a16="http://schemas.microsoft.com/office/drawing/2014/main" id="{FC6EF986-A9C0-4AC3-B724-8FC895842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5" y="11839575"/>
          <a:ext cx="3752282" cy="2556586"/>
        </a:xfrm>
        <a:prstGeom prst="rect">
          <a:avLst/>
        </a:prstGeom>
      </xdr:spPr>
    </xdr:pic>
    <xdr:clientData/>
  </xdr:oneCellAnchor>
  <xdr:twoCellAnchor>
    <xdr:from>
      <xdr:col>1</xdr:col>
      <xdr:colOff>1704975</xdr:colOff>
      <xdr:row>1</xdr:row>
      <xdr:rowOff>104775</xdr:rowOff>
    </xdr:from>
    <xdr:to>
      <xdr:col>1</xdr:col>
      <xdr:colOff>2019300</xdr:colOff>
      <xdr:row>2</xdr:row>
      <xdr:rowOff>76200</xdr:rowOff>
    </xdr:to>
    <xdr:sp macro="" textlink="">
      <xdr:nvSpPr>
        <xdr:cNvPr id="4" name="Star: 5 Points 3">
          <a:extLst>
            <a:ext uri="{FF2B5EF4-FFF2-40B4-BE49-F238E27FC236}">
              <a16:creationId xmlns:a16="http://schemas.microsoft.com/office/drawing/2014/main" id="{A45F15ED-A281-446F-97F3-E524B8DDBD91}"/>
            </a:ext>
          </a:extLst>
        </xdr:cNvPr>
        <xdr:cNvSpPr/>
      </xdr:nvSpPr>
      <xdr:spPr>
        <a:xfrm>
          <a:off x="2314575" y="333375"/>
          <a:ext cx="314325" cy="257175"/>
        </a:xfrm>
        <a:prstGeom prst="star5">
          <a:avLst>
            <a:gd name="adj" fmla="val 0"/>
            <a:gd name="hf" fmla="val 105146"/>
            <a:gd name="vf" fmla="val 110557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95250</xdr:colOff>
      <xdr:row>2</xdr:row>
      <xdr:rowOff>95250</xdr:rowOff>
    </xdr:from>
    <xdr:to>
      <xdr:col>1</xdr:col>
      <xdr:colOff>0</xdr:colOff>
      <xdr:row>6</xdr:row>
      <xdr:rowOff>153699</xdr:rowOff>
    </xdr:to>
    <xdr:sp macro="" textlink="">
      <xdr:nvSpPr>
        <xdr:cNvPr id="6" name="Arrow: Curved Down 5">
          <a:extLst>
            <a:ext uri="{FF2B5EF4-FFF2-40B4-BE49-F238E27FC236}">
              <a16:creationId xmlns:a16="http://schemas.microsoft.com/office/drawing/2014/main" id="{C19F2EB9-6628-41B7-B929-508CE3B1462F}"/>
            </a:ext>
          </a:extLst>
        </xdr:cNvPr>
        <xdr:cNvSpPr/>
      </xdr:nvSpPr>
      <xdr:spPr>
        <a:xfrm rot="16200000">
          <a:off x="-76850" y="781700"/>
          <a:ext cx="858549" cy="514350"/>
        </a:xfrm>
        <a:prstGeom prst="curvedDown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7</xdr:col>
      <xdr:colOff>95250</xdr:colOff>
      <xdr:row>26</xdr:row>
      <xdr:rowOff>76201</xdr:rowOff>
    </xdr:from>
    <xdr:to>
      <xdr:col>18</xdr:col>
      <xdr:colOff>346366</xdr:colOff>
      <xdr:row>61</xdr:row>
      <xdr:rowOff>57151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DB1CCF-B9D1-4546-ADEB-9E8ED5D7F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5314951"/>
          <a:ext cx="6956716" cy="60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finance.uw.edu/maa/fec/costshare/salarycap-limitation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finance.uw.edu/fr/fringe-benefit-load-rate" TargetMode="External"/><Relationship Id="rId1" Type="http://schemas.openxmlformats.org/officeDocument/2006/relationships/hyperlink" Target="https://grants.nih.gov/grants/guide/notice-files/NOT-OD-21-049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me.washington.edu/myme/grants" TargetMode="External"/><Relationship Id="rId4" Type="http://schemas.openxmlformats.org/officeDocument/2006/relationships/hyperlink" Target="https://www.washington.edu/opb/tuition-fees/current-tuition-and-fees-dashboards/graduate-tuition-dashboard/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31CD6-FBD2-4E86-BA78-D3C356A03C27}">
  <sheetPr>
    <tabColor rgb="FFFFFF00"/>
  </sheetPr>
  <dimension ref="B1:M123"/>
  <sheetViews>
    <sheetView workbookViewId="0">
      <selection activeCell="F82" sqref="F82"/>
    </sheetView>
  </sheetViews>
  <sheetFormatPr defaultRowHeight="12.75"/>
  <cols>
    <col min="2" max="2" width="35" customWidth="1"/>
    <col min="3" max="3" width="14" customWidth="1"/>
    <col min="4" max="4" width="11.7109375" customWidth="1"/>
    <col min="5" max="5" width="19.28515625" customWidth="1"/>
  </cols>
  <sheetData>
    <row r="1" spans="2:9" ht="18">
      <c r="B1" s="242" t="s">
        <v>82</v>
      </c>
      <c r="C1" s="242"/>
      <c r="D1" s="242"/>
      <c r="E1" s="242"/>
      <c r="F1" s="242"/>
      <c r="G1" s="242"/>
    </row>
    <row r="2" spans="2:9" ht="22.5" customHeight="1"/>
    <row r="3" spans="2:9" ht="24" customHeight="1">
      <c r="B3" s="239" t="s">
        <v>123</v>
      </c>
      <c r="C3" s="239"/>
      <c r="D3" s="240" t="s">
        <v>124</v>
      </c>
      <c r="E3" s="240"/>
      <c r="F3" s="240"/>
    </row>
    <row r="4" spans="2:9" ht="24" customHeight="1">
      <c r="B4" s="241" t="s">
        <v>121</v>
      </c>
      <c r="C4" s="241"/>
      <c r="D4" s="241"/>
      <c r="E4" s="241"/>
      <c r="F4" s="241"/>
    </row>
    <row r="5" spans="2:9" ht="21.75" customHeight="1">
      <c r="B5" s="241"/>
      <c r="C5" s="241"/>
      <c r="D5" s="241"/>
      <c r="E5" s="241"/>
      <c r="F5" s="241"/>
    </row>
    <row r="6" spans="2:9" ht="13.5">
      <c r="B6" s="237"/>
      <c r="C6" s="237"/>
      <c r="D6" s="237"/>
      <c r="E6" s="237"/>
      <c r="F6" s="237"/>
    </row>
    <row r="7" spans="2:9" ht="21" customHeight="1">
      <c r="B7" s="241" t="s">
        <v>122</v>
      </c>
      <c r="C7" s="241"/>
      <c r="D7" s="241"/>
      <c r="E7" s="241"/>
      <c r="F7" s="241"/>
    </row>
    <row r="8" spans="2:9" s="310" customFormat="1" ht="21" customHeight="1">
      <c r="B8" s="311"/>
      <c r="C8" s="311"/>
      <c r="D8" s="311"/>
      <c r="E8" s="311"/>
      <c r="F8" s="311"/>
    </row>
    <row r="9" spans="2:9" ht="13.5" thickBot="1"/>
    <row r="10" spans="2:9" ht="15.75">
      <c r="B10" s="281" t="s">
        <v>86</v>
      </c>
      <c r="C10" s="282"/>
      <c r="D10" s="283"/>
      <c r="E10" s="284" t="s">
        <v>87</v>
      </c>
      <c r="F10" s="283"/>
      <c r="G10" s="270"/>
      <c r="H10" s="270"/>
      <c r="I10" s="285"/>
    </row>
    <row r="11" spans="2:9">
      <c r="B11" s="286" t="s">
        <v>41</v>
      </c>
      <c r="C11" s="130" t="s">
        <v>42</v>
      </c>
      <c r="D11" s="130" t="s">
        <v>43</v>
      </c>
      <c r="E11" s="130" t="s">
        <v>44</v>
      </c>
      <c r="F11" s="9"/>
      <c r="G11" s="9"/>
      <c r="H11" s="9"/>
      <c r="I11" s="287"/>
    </row>
    <row r="12" spans="2:9" ht="13.5" thickBot="1">
      <c r="B12" s="288" t="s">
        <v>45</v>
      </c>
      <c r="C12" s="289">
        <v>199300</v>
      </c>
      <c r="D12" s="289">
        <f>C12/12</f>
        <v>16608.333333333332</v>
      </c>
      <c r="E12" s="290">
        <v>44199</v>
      </c>
      <c r="F12" s="291"/>
      <c r="G12" s="291"/>
      <c r="H12" s="291"/>
      <c r="I12" s="292"/>
    </row>
    <row r="13" spans="2:9">
      <c r="B13" s="293"/>
      <c r="C13" s="293"/>
      <c r="D13" s="293"/>
      <c r="E13" s="294"/>
      <c r="F13" s="9"/>
      <c r="G13" s="9"/>
      <c r="H13" s="9"/>
      <c r="I13" s="9"/>
    </row>
    <row r="14" spans="2:9" ht="13.5" thickBot="1"/>
    <row r="15" spans="2:9" ht="18">
      <c r="B15" s="268" t="s">
        <v>46</v>
      </c>
      <c r="C15" s="269" t="s">
        <v>47</v>
      </c>
      <c r="D15" s="270"/>
      <c r="E15" s="271"/>
    </row>
    <row r="16" spans="2:9">
      <c r="B16" s="272" t="s">
        <v>100</v>
      </c>
      <c r="C16" s="152" t="s">
        <v>101</v>
      </c>
      <c r="D16" s="152" t="s">
        <v>102</v>
      </c>
      <c r="E16" s="273"/>
    </row>
    <row r="17" spans="2:10">
      <c r="B17" s="274" t="s">
        <v>103</v>
      </c>
      <c r="C17" s="275" t="s">
        <v>109</v>
      </c>
      <c r="D17" s="276">
        <v>0.23200000000000001</v>
      </c>
      <c r="E17" s="273"/>
    </row>
    <row r="18" spans="2:10">
      <c r="B18" s="274" t="s">
        <v>104</v>
      </c>
      <c r="C18" s="275" t="s">
        <v>110</v>
      </c>
      <c r="D18" s="276">
        <v>0.216</v>
      </c>
      <c r="E18" s="273"/>
    </row>
    <row r="19" spans="2:10">
      <c r="B19" s="274" t="s">
        <v>105</v>
      </c>
      <c r="C19" s="275" t="s">
        <v>111</v>
      </c>
      <c r="D19" s="276">
        <v>0.373</v>
      </c>
      <c r="E19" s="273"/>
    </row>
    <row r="20" spans="2:10">
      <c r="B20" s="274" t="s">
        <v>106</v>
      </c>
      <c r="C20" s="275" t="s">
        <v>112</v>
      </c>
      <c r="D20" s="276">
        <v>0.29399999999999998</v>
      </c>
      <c r="E20" s="273"/>
    </row>
    <row r="21" spans="2:10">
      <c r="B21" s="274" t="s">
        <v>107</v>
      </c>
      <c r="C21" s="275" t="s">
        <v>113</v>
      </c>
      <c r="D21" s="276">
        <v>0.20399999999999999</v>
      </c>
      <c r="E21" s="273"/>
    </row>
    <row r="22" spans="2:10" ht="13.5" thickBot="1">
      <c r="B22" s="277" t="s">
        <v>108</v>
      </c>
      <c r="C22" s="278" t="s">
        <v>114</v>
      </c>
      <c r="D22" s="279">
        <v>0.216</v>
      </c>
      <c r="E22" s="280"/>
    </row>
    <row r="25" spans="2:10" ht="15.75">
      <c r="B25" s="264" t="s">
        <v>115</v>
      </c>
      <c r="C25" s="265"/>
    </row>
    <row r="26" spans="2:10" ht="15.75">
      <c r="B26" s="136" t="s">
        <v>37</v>
      </c>
      <c r="C26" s="137"/>
      <c r="H26" s="227" t="s">
        <v>99</v>
      </c>
      <c r="I26" s="238"/>
      <c r="J26" s="238"/>
    </row>
    <row r="27" spans="2:10">
      <c r="B27" s="229" t="s">
        <v>116</v>
      </c>
      <c r="C27" s="230">
        <v>0.55500000000000005</v>
      </c>
    </row>
    <row r="28" spans="2:10">
      <c r="B28" s="136" t="s">
        <v>119</v>
      </c>
      <c r="C28" s="4"/>
    </row>
    <row r="29" spans="2:10">
      <c r="B29" s="229" t="s">
        <v>116</v>
      </c>
      <c r="C29" s="231">
        <v>0.26</v>
      </c>
    </row>
    <row r="30" spans="2:10">
      <c r="B30" s="136" t="s">
        <v>38</v>
      </c>
      <c r="C30" s="138"/>
    </row>
    <row r="31" spans="2:10">
      <c r="B31" s="229" t="s">
        <v>117</v>
      </c>
      <c r="C31" s="232">
        <v>0.76500000000000001</v>
      </c>
    </row>
    <row r="33" spans="2:8" ht="13.5" thickBot="1"/>
    <row r="34" spans="2:8" ht="15.75">
      <c r="B34" s="295" t="s">
        <v>62</v>
      </c>
      <c r="C34" s="307"/>
      <c r="D34" s="307"/>
      <c r="E34" s="285"/>
    </row>
    <row r="35" spans="2:8">
      <c r="B35" s="296" t="s">
        <v>99</v>
      </c>
      <c r="C35" s="9"/>
      <c r="D35" s="9"/>
      <c r="E35" s="287"/>
    </row>
    <row r="36" spans="2:8" ht="26.25">
      <c r="B36" s="297" t="s">
        <v>78</v>
      </c>
      <c r="C36" s="149"/>
      <c r="D36" s="139" t="s">
        <v>63</v>
      </c>
      <c r="E36" s="298" t="s">
        <v>92</v>
      </c>
    </row>
    <row r="37" spans="2:8" ht="15">
      <c r="B37" s="299"/>
      <c r="C37" s="150"/>
      <c r="D37" s="140" t="s">
        <v>64</v>
      </c>
      <c r="E37" s="300" t="s">
        <v>93</v>
      </c>
    </row>
    <row r="38" spans="2:8" ht="14.25">
      <c r="B38" s="301" t="s">
        <v>75</v>
      </c>
      <c r="C38" s="128"/>
      <c r="D38" s="129">
        <v>2510</v>
      </c>
      <c r="E38" s="302">
        <f>D38*1.03</f>
        <v>2585.3000000000002</v>
      </c>
    </row>
    <row r="39" spans="2:8" ht="14.25">
      <c r="B39" s="303" t="s">
        <v>76</v>
      </c>
      <c r="C39" s="80"/>
      <c r="D39" s="79">
        <v>2698</v>
      </c>
      <c r="E39" s="304">
        <f>D39*1.03</f>
        <v>2778.94</v>
      </c>
    </row>
    <row r="40" spans="2:8" ht="14.25">
      <c r="B40" s="301" t="s">
        <v>77</v>
      </c>
      <c r="C40" s="128"/>
      <c r="D40" s="129">
        <v>2899</v>
      </c>
      <c r="E40" s="302">
        <f>D40*1.03</f>
        <v>2985.9700000000003</v>
      </c>
    </row>
    <row r="41" spans="2:8" ht="13.5" thickBot="1">
      <c r="B41" s="274"/>
      <c r="C41" s="9"/>
      <c r="D41" s="9"/>
      <c r="E41" s="305"/>
    </row>
    <row r="42" spans="2:8" ht="13.5" thickBot="1">
      <c r="B42" s="154" t="s">
        <v>51</v>
      </c>
      <c r="C42" s="155"/>
      <c r="D42" s="156"/>
      <c r="E42" s="306"/>
    </row>
    <row r="43" spans="2:8">
      <c r="C43" s="144"/>
      <c r="E43" s="89"/>
    </row>
    <row r="44" spans="2:8">
      <c r="B44" s="90"/>
      <c r="C44" s="88"/>
      <c r="D44" s="88"/>
      <c r="E44" s="91"/>
      <c r="F44" s="89"/>
      <c r="G44" s="89"/>
      <c r="H44" s="91"/>
    </row>
    <row r="45" spans="2:8" ht="18">
      <c r="B45" s="266" t="s">
        <v>84</v>
      </c>
      <c r="C45" s="308"/>
      <c r="D45" s="309"/>
      <c r="E45" s="81"/>
      <c r="F45" s="81"/>
      <c r="H45" s="91"/>
    </row>
    <row r="46" spans="2:8">
      <c r="B46" s="228" t="s">
        <v>49</v>
      </c>
      <c r="C46" s="81"/>
      <c r="D46" s="81"/>
      <c r="E46" s="81"/>
      <c r="F46" s="81"/>
    </row>
    <row r="47" spans="2:8" ht="13.5" thickBot="1">
      <c r="B47" s="82" t="s">
        <v>60</v>
      </c>
      <c r="C47" s="92"/>
      <c r="D47" s="92"/>
      <c r="E47" s="92"/>
      <c r="F47" s="93"/>
    </row>
    <row r="48" spans="2:8">
      <c r="B48" s="94"/>
      <c r="C48" s="95"/>
      <c r="D48" s="141" t="s">
        <v>52</v>
      </c>
      <c r="E48" s="142"/>
      <c r="F48" s="141" t="s">
        <v>81</v>
      </c>
      <c r="G48" s="143"/>
    </row>
    <row r="49" spans="2:13">
      <c r="B49" s="96" t="s">
        <v>53</v>
      </c>
      <c r="C49" s="97"/>
      <c r="D49" s="98" t="s">
        <v>54</v>
      </c>
      <c r="E49" s="99" t="s">
        <v>55</v>
      </c>
      <c r="F49" s="98" t="s">
        <v>54</v>
      </c>
      <c r="G49" s="100" t="s">
        <v>55</v>
      </c>
    </row>
    <row r="50" spans="2:13">
      <c r="B50" s="101" t="s">
        <v>56</v>
      </c>
      <c r="C50" s="83"/>
      <c r="D50" s="102">
        <v>6151</v>
      </c>
      <c r="E50" s="103">
        <v>1809.96</v>
      </c>
      <c r="F50" s="131">
        <v>6151</v>
      </c>
      <c r="G50" s="132">
        <v>1809.96</v>
      </c>
    </row>
    <row r="51" spans="2:13">
      <c r="B51" s="101" t="s">
        <v>57</v>
      </c>
      <c r="C51" s="83"/>
      <c r="D51" s="102">
        <v>191</v>
      </c>
      <c r="E51" s="103">
        <v>0</v>
      </c>
      <c r="F51" s="131">
        <v>191</v>
      </c>
      <c r="G51" s="132">
        <v>0</v>
      </c>
    </row>
    <row r="52" spans="2:13">
      <c r="B52" s="101" t="s">
        <v>79</v>
      </c>
      <c r="C52" s="83"/>
      <c r="D52" s="102">
        <v>38</v>
      </c>
      <c r="E52" s="103">
        <v>10.84</v>
      </c>
      <c r="F52" s="102">
        <v>38</v>
      </c>
      <c r="G52" s="135">
        <v>10.84</v>
      </c>
      <c r="K52" s="9"/>
      <c r="L52" s="9"/>
      <c r="M52" s="9"/>
    </row>
    <row r="53" spans="2:13">
      <c r="B53" s="101" t="s">
        <v>80</v>
      </c>
      <c r="C53" s="83"/>
      <c r="D53" s="102">
        <v>92</v>
      </c>
      <c r="E53" s="103">
        <v>92</v>
      </c>
      <c r="F53" s="102">
        <v>92</v>
      </c>
      <c r="G53" s="135">
        <v>92</v>
      </c>
      <c r="K53" s="9"/>
      <c r="L53" s="9"/>
      <c r="M53" s="9"/>
    </row>
    <row r="54" spans="2:13" ht="13.5" thickBot="1">
      <c r="B54" s="104" t="s">
        <v>58</v>
      </c>
      <c r="C54" s="105"/>
      <c r="D54" s="106">
        <f>SUM(D50:D53)</f>
        <v>6472</v>
      </c>
      <c r="E54" s="107">
        <f>SUM(E50:E53)</f>
        <v>1912.8</v>
      </c>
      <c r="F54" s="133">
        <f>SUM(F50:F53)</f>
        <v>6472</v>
      </c>
      <c r="G54" s="134">
        <f>SUM(G50:G53)</f>
        <v>1912.8</v>
      </c>
      <c r="K54" s="9"/>
      <c r="L54" s="9"/>
      <c r="M54" s="9"/>
    </row>
    <row r="55" spans="2:13">
      <c r="C55" s="85"/>
      <c r="D55" s="85"/>
      <c r="E55" s="85"/>
      <c r="F55" s="85"/>
      <c r="G55" s="81"/>
      <c r="I55" s="81"/>
      <c r="K55" s="9"/>
      <c r="L55" s="8"/>
      <c r="M55" s="8"/>
    </row>
    <row r="56" spans="2:13">
      <c r="C56" s="85"/>
      <c r="D56" s="85"/>
      <c r="E56" s="85"/>
      <c r="F56" s="85"/>
      <c r="G56" s="81"/>
      <c r="I56" s="81"/>
      <c r="K56" s="9"/>
      <c r="L56" s="8"/>
      <c r="M56" s="8"/>
    </row>
    <row r="57" spans="2:13" ht="15.75">
      <c r="B57" s="264" t="s">
        <v>74</v>
      </c>
      <c r="C57" s="267"/>
      <c r="K57" s="9"/>
      <c r="L57" s="8"/>
      <c r="M57" s="8"/>
    </row>
    <row r="58" spans="2:13">
      <c r="B58" s="227" t="s">
        <v>83</v>
      </c>
      <c r="K58" s="9"/>
      <c r="L58" s="8"/>
      <c r="M58" s="8"/>
    </row>
    <row r="59" spans="2:13">
      <c r="K59" s="9"/>
      <c r="L59" s="8"/>
      <c r="M59" s="8"/>
    </row>
    <row r="60" spans="2:13">
      <c r="K60" s="9"/>
      <c r="L60" s="8"/>
      <c r="M60" s="8"/>
    </row>
    <row r="61" spans="2:13">
      <c r="K61" s="9"/>
      <c r="L61" s="8"/>
      <c r="M61" s="8"/>
    </row>
    <row r="62" spans="2:13">
      <c r="K62" s="9"/>
      <c r="L62" s="8"/>
      <c r="M62" s="8"/>
    </row>
    <row r="63" spans="2:13">
      <c r="K63" s="9"/>
      <c r="L63" s="8"/>
      <c r="M63" s="8"/>
    </row>
    <row r="64" spans="2:13">
      <c r="D64" s="86"/>
      <c r="K64" s="9"/>
      <c r="L64" s="8"/>
      <c r="M64" s="8"/>
    </row>
    <row r="65" spans="2:13">
      <c r="B65" s="87"/>
      <c r="C65" s="87"/>
      <c r="D65" s="87"/>
      <c r="K65" s="9"/>
      <c r="L65" s="8"/>
      <c r="M65" s="8"/>
    </row>
    <row r="66" spans="2:13">
      <c r="B66" s="89"/>
      <c r="C66" s="89"/>
      <c r="D66" s="89"/>
      <c r="K66" s="9"/>
      <c r="L66" s="8"/>
      <c r="M66" s="8"/>
    </row>
    <row r="67" spans="2:13">
      <c r="B67" s="89"/>
      <c r="C67" s="89"/>
      <c r="D67" s="91"/>
      <c r="K67" s="9"/>
      <c r="L67" s="8"/>
      <c r="M67" s="8"/>
    </row>
    <row r="68" spans="2:13">
      <c r="C68" s="85"/>
      <c r="D68" s="85"/>
      <c r="E68" s="85"/>
      <c r="F68" s="85"/>
      <c r="G68" s="81"/>
      <c r="I68" s="81"/>
      <c r="K68" s="9"/>
      <c r="L68" s="8"/>
      <c r="M68" s="8"/>
    </row>
    <row r="69" spans="2:13">
      <c r="C69" s="85"/>
      <c r="D69" s="85"/>
      <c r="E69" s="85"/>
      <c r="F69" s="85"/>
      <c r="G69" s="81"/>
      <c r="I69" s="81"/>
      <c r="K69" s="9"/>
      <c r="L69" s="8"/>
      <c r="M69" s="8"/>
    </row>
    <row r="70" spans="2:13">
      <c r="C70" s="85"/>
      <c r="D70" s="85"/>
      <c r="E70" s="85"/>
      <c r="F70" s="85"/>
      <c r="G70" s="81"/>
      <c r="I70" s="81"/>
      <c r="K70" s="9"/>
      <c r="L70" s="8"/>
      <c r="M70" s="8"/>
    </row>
    <row r="71" spans="2:13" ht="15.75">
      <c r="B71" s="264" t="s">
        <v>85</v>
      </c>
      <c r="C71" s="267"/>
      <c r="D71" s="8"/>
      <c r="E71" s="9"/>
      <c r="F71" s="9"/>
      <c r="I71" s="81"/>
      <c r="K71" s="9"/>
      <c r="L71" s="9"/>
      <c r="M71" s="9"/>
    </row>
    <row r="72" spans="2:13">
      <c r="B72" s="233" t="s">
        <v>118</v>
      </c>
      <c r="G72" s="9"/>
      <c r="H72" s="8"/>
      <c r="I72" s="81"/>
      <c r="K72" s="9"/>
      <c r="L72" s="9"/>
      <c r="M72" s="9"/>
    </row>
    <row r="73" spans="2:13">
      <c r="I73" s="81"/>
      <c r="K73" s="8"/>
      <c r="L73" s="9"/>
      <c r="M73" s="9"/>
    </row>
    <row r="75" spans="2:13">
      <c r="D75" s="9"/>
      <c r="E75" s="9"/>
      <c r="F75" s="9"/>
      <c r="G75" s="9"/>
      <c r="H75" s="9"/>
      <c r="I75" s="9"/>
      <c r="J75" s="9"/>
    </row>
    <row r="76" spans="2:13">
      <c r="D76" s="9"/>
      <c r="E76" s="9"/>
      <c r="F76" s="9"/>
      <c r="G76" s="9"/>
      <c r="H76" s="9"/>
      <c r="I76" s="9"/>
    </row>
    <row r="77" spans="2:13">
      <c r="D77" s="8"/>
      <c r="E77" s="8"/>
      <c r="F77" s="8"/>
      <c r="G77" s="8"/>
      <c r="H77" s="8"/>
      <c r="I77" s="8"/>
    </row>
    <row r="78" spans="2:13">
      <c r="D78" s="8"/>
      <c r="E78" s="8"/>
      <c r="F78" s="8"/>
      <c r="G78" s="8"/>
      <c r="H78" s="8"/>
      <c r="I78" s="8"/>
    </row>
    <row r="79" spans="2:13">
      <c r="D79" s="9"/>
      <c r="E79" s="9"/>
      <c r="F79" s="9"/>
      <c r="G79" s="9"/>
      <c r="H79" s="9"/>
      <c r="I79" s="9"/>
    </row>
    <row r="80" spans="2:13">
      <c r="B80" s="8"/>
      <c r="C80" s="8"/>
      <c r="D80" s="8"/>
      <c r="E80" s="8"/>
      <c r="F80" s="8"/>
      <c r="G80" s="8"/>
      <c r="H80" s="8"/>
      <c r="I80" s="8"/>
    </row>
    <row r="81" spans="2:13">
      <c r="B81" s="5"/>
      <c r="C81" s="5"/>
      <c r="D81" s="3"/>
      <c r="E81" s="8"/>
      <c r="F81" s="8"/>
      <c r="G81" s="8"/>
      <c r="H81" s="8"/>
      <c r="I81" s="8"/>
      <c r="L81" s="9"/>
      <c r="M81" s="9"/>
    </row>
    <row r="82" spans="2:13">
      <c r="B82" s="5"/>
      <c r="C82" s="5"/>
      <c r="D82" s="3"/>
      <c r="E82" s="9"/>
      <c r="F82" s="9"/>
    </row>
    <row r="83" spans="2:13">
      <c r="B83" s="8"/>
      <c r="C83" s="8"/>
      <c r="H83" s="9"/>
    </row>
    <row r="84" spans="2:13">
      <c r="B84" s="9"/>
      <c r="C84" s="9"/>
    </row>
    <row r="86" spans="2:13">
      <c r="B86" s="9"/>
      <c r="C86" s="9"/>
    </row>
    <row r="87" spans="2:13">
      <c r="B87" s="9"/>
      <c r="C87" s="9"/>
    </row>
    <row r="88" spans="2:13">
      <c r="B88" s="9"/>
      <c r="C88" s="9"/>
    </row>
    <row r="89" spans="2:13">
      <c r="B89" s="9"/>
      <c r="C89" s="9"/>
    </row>
    <row r="90" spans="2:13">
      <c r="B90" s="9"/>
      <c r="C90" s="9"/>
    </row>
    <row r="91" spans="2:13">
      <c r="B91" s="315" t="s">
        <v>94</v>
      </c>
    </row>
    <row r="92" spans="2:13">
      <c r="B92" s="37" t="s">
        <v>95</v>
      </c>
      <c r="C92" s="37" t="s">
        <v>96</v>
      </c>
    </row>
    <row r="93" spans="2:13">
      <c r="B93" s="37" t="s">
        <v>97</v>
      </c>
      <c r="C93" s="37" t="s">
        <v>98</v>
      </c>
    </row>
    <row r="94" spans="2:13">
      <c r="B94" s="37"/>
      <c r="C94" s="37"/>
    </row>
    <row r="95" spans="2:13" ht="13.5" thickBot="1">
      <c r="B95" s="263" t="s">
        <v>126</v>
      </c>
      <c r="C95" s="37"/>
    </row>
    <row r="96" spans="2:13">
      <c r="B96" s="316" t="s">
        <v>48</v>
      </c>
      <c r="C96" s="317"/>
    </row>
    <row r="97" spans="2:3" ht="13.5" thickBot="1">
      <c r="B97" s="318"/>
      <c r="C97" s="319"/>
    </row>
    <row r="99" spans="2:3" ht="13.5" thickBot="1">
      <c r="B99" s="326" t="s">
        <v>125</v>
      </c>
    </row>
    <row r="100" spans="2:3">
      <c r="B100" s="320" t="s">
        <v>40</v>
      </c>
      <c r="C100" s="321"/>
    </row>
    <row r="101" spans="2:3">
      <c r="B101" s="322"/>
      <c r="C101" s="323"/>
    </row>
    <row r="102" spans="2:3" ht="13.5" thickBot="1">
      <c r="B102" s="324"/>
      <c r="C102" s="325"/>
    </row>
    <row r="111" spans="2:3">
      <c r="B111" s="26"/>
    </row>
    <row r="112" spans="2:3">
      <c r="B112" s="8" t="s">
        <v>6</v>
      </c>
    </row>
    <row r="113" spans="2:10" ht="15.75">
      <c r="B113" s="76"/>
    </row>
    <row r="115" spans="2:10">
      <c r="B115" s="26"/>
    </row>
    <row r="116" spans="2:10">
      <c r="B116" s="42"/>
    </row>
    <row r="117" spans="2:10">
      <c r="C117" s="151"/>
      <c r="D117" s="9"/>
      <c r="E117" s="9"/>
    </row>
    <row r="118" spans="2:10">
      <c r="B118" s="153"/>
      <c r="C118" s="151"/>
    </row>
    <row r="119" spans="2:10">
      <c r="B119" s="8"/>
      <c r="H119" s="9"/>
      <c r="I119" s="9"/>
    </row>
    <row r="120" spans="2:10">
      <c r="C120" s="151"/>
      <c r="J120" s="9"/>
    </row>
    <row r="121" spans="2:10">
      <c r="B121" s="153"/>
      <c r="C121" s="151"/>
    </row>
    <row r="122" spans="2:10">
      <c r="B122" s="153"/>
      <c r="C122" s="151"/>
    </row>
    <row r="123" spans="2:10">
      <c r="B123" s="151"/>
      <c r="C123" s="151"/>
    </row>
  </sheetData>
  <mergeCells count="5">
    <mergeCell ref="B4:F5"/>
    <mergeCell ref="B7:F7"/>
    <mergeCell ref="B96:C97"/>
    <mergeCell ref="B100:C102"/>
    <mergeCell ref="B1:G1"/>
  </mergeCells>
  <hyperlinks>
    <hyperlink ref="B58" r:id="rId1" xr:uid="{81BF3DC0-149E-42EC-ABEF-B05D508D22AF}"/>
    <hyperlink ref="C15" r:id="rId2" xr:uid="{23A3C5F4-857B-44DD-9133-6772C5E93A9B}"/>
    <hyperlink ref="E10" r:id="rId3" xr:uid="{85FCCD29-43A9-451B-B9EA-3199A70D59DC}"/>
    <hyperlink ref="B46" r:id="rId4" xr:uid="{79FABBA0-0ADD-4FC8-BCF1-62939C0DD25B}"/>
    <hyperlink ref="B3" r:id="rId5" display="https://www.me.washington.edu/myme/grants" xr:uid="{6870E503-FF85-4BB9-87EF-7236EC8FEEC2}"/>
  </hyperlinks>
  <pageMargins left="0.7" right="0.7" top="0.75" bottom="0.75" header="0.3" footer="0.3"/>
  <pageSetup orientation="portrait" horizontalDpi="1200" verticalDpi="1200" r:id="rId6"/>
  <drawing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9" tint="0.79998168889431442"/>
    <pageSetUpPr fitToPage="1"/>
  </sheetPr>
  <dimension ref="A1:AR58"/>
  <sheetViews>
    <sheetView tabSelected="1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I15" sqref="I15"/>
    </sheetView>
  </sheetViews>
  <sheetFormatPr defaultColWidth="11.42578125" defaultRowHeight="17.100000000000001" customHeight="1"/>
  <cols>
    <col min="1" max="1" width="44.140625" customWidth="1"/>
    <col min="2" max="2" width="10.140625" customWidth="1"/>
    <col min="3" max="3" width="8.7109375" customWidth="1"/>
    <col min="4" max="4" width="9.7109375" customWidth="1"/>
    <col min="5" max="5" width="9.85546875" customWidth="1"/>
    <col min="6" max="6" width="1.7109375" customWidth="1"/>
    <col min="7" max="7" width="9.7109375" style="14" customWidth="1"/>
    <col min="8" max="8" width="1.7109375" customWidth="1"/>
    <col min="9" max="9" width="9.7109375" style="14" customWidth="1"/>
    <col min="10" max="10" width="1.7109375" style="15" customWidth="1"/>
    <col min="11" max="11" width="10.28515625" style="14" customWidth="1"/>
    <col min="12" max="12" width="1.85546875" style="14" customWidth="1"/>
    <col min="13" max="13" width="10.28515625" style="14" customWidth="1"/>
    <col min="14" max="14" width="1.7109375" style="14" customWidth="1"/>
    <col min="15" max="15" width="10.28515625" style="14" customWidth="1"/>
    <col min="16" max="16" width="1.7109375" style="15" customWidth="1"/>
    <col min="17" max="17" width="12.7109375" style="14" customWidth="1"/>
    <col min="18" max="18" width="19.140625" customWidth="1"/>
  </cols>
  <sheetData>
    <row r="1" spans="1:18" ht="17.100000000000001" customHeight="1">
      <c r="A1" s="197"/>
      <c r="B1" s="198"/>
      <c r="C1" s="198"/>
      <c r="D1" s="198"/>
      <c r="E1" s="198"/>
      <c r="F1" s="198"/>
      <c r="G1" s="199"/>
      <c r="H1" s="198"/>
      <c r="I1" s="199"/>
      <c r="J1" s="200"/>
      <c r="K1" s="199"/>
      <c r="L1" s="199"/>
      <c r="M1" s="199"/>
      <c r="N1" s="199"/>
      <c r="O1" s="199"/>
      <c r="P1" s="200"/>
      <c r="Q1" s="201"/>
    </row>
    <row r="2" spans="1:18" ht="17.100000000000001" customHeight="1">
      <c r="A2" s="126" t="s">
        <v>1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</row>
    <row r="3" spans="1:18" ht="17.100000000000001" customHeight="1">
      <c r="A3" s="126" t="s">
        <v>2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18" ht="17.100000000000001" customHeight="1">
      <c r="A4" s="127" t="s">
        <v>14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</row>
    <row r="5" spans="1:18" ht="17.100000000000001" customHeight="1">
      <c r="A5" s="127" t="s">
        <v>21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</row>
    <row r="6" spans="1:18" ht="17.100000000000001" customHeight="1">
      <c r="A6" s="126" t="s">
        <v>22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</row>
    <row r="7" spans="1:18" ht="17.100000000000001" customHeight="1">
      <c r="A7" s="202"/>
      <c r="B7" s="10"/>
      <c r="C7" s="10"/>
      <c r="D7" s="10"/>
      <c r="E7" s="10"/>
      <c r="F7" s="10"/>
      <c r="G7" s="12"/>
      <c r="H7" s="10"/>
      <c r="I7" s="12"/>
      <c r="J7" s="13"/>
      <c r="K7" s="12"/>
      <c r="L7" s="12"/>
      <c r="M7" s="12"/>
      <c r="N7" s="12"/>
      <c r="O7" s="12"/>
      <c r="P7" s="13"/>
      <c r="Q7" s="203"/>
    </row>
    <row r="8" spans="1:18" ht="17.100000000000001" customHeight="1">
      <c r="A8" s="253" t="s">
        <v>11</v>
      </c>
      <c r="B8" s="259" t="s">
        <v>73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1"/>
      <c r="R8" s="2"/>
    </row>
    <row r="9" spans="1:18" ht="15.75" customHeight="1">
      <c r="A9" s="253"/>
      <c r="B9" s="157"/>
      <c r="C9" s="158"/>
      <c r="D9" s="159"/>
      <c r="E9" s="160"/>
      <c r="F9" s="161"/>
      <c r="G9" s="162" t="s">
        <v>3</v>
      </c>
      <c r="H9" s="163"/>
      <c r="I9" s="162" t="s">
        <v>4</v>
      </c>
      <c r="J9" s="164"/>
      <c r="K9" s="162" t="s">
        <v>12</v>
      </c>
      <c r="L9" s="162"/>
      <c r="M9" s="162" t="s">
        <v>33</v>
      </c>
      <c r="N9" s="162"/>
      <c r="O9" s="162" t="s">
        <v>34</v>
      </c>
      <c r="P9" s="164"/>
      <c r="Q9" s="205" t="s">
        <v>5</v>
      </c>
    </row>
    <row r="10" spans="1:18" ht="31.5" customHeight="1">
      <c r="A10" s="234" t="s">
        <v>67</v>
      </c>
      <c r="B10" s="27" t="s">
        <v>65</v>
      </c>
      <c r="C10" s="27" t="s">
        <v>15</v>
      </c>
      <c r="D10" s="28" t="s">
        <v>50</v>
      </c>
      <c r="E10" s="116" t="s">
        <v>66</v>
      </c>
      <c r="F10" s="29"/>
      <c r="G10" s="111"/>
      <c r="H10" s="112"/>
      <c r="I10" s="111"/>
      <c r="J10" s="113"/>
      <c r="K10" s="111"/>
      <c r="L10" s="114"/>
      <c r="M10" s="111"/>
      <c r="N10" s="115"/>
      <c r="O10" s="111"/>
      <c r="P10" s="165"/>
      <c r="Q10" s="207"/>
    </row>
    <row r="11" spans="1:18" ht="17.100000000000001" customHeight="1">
      <c r="A11" s="235" t="s">
        <v>6</v>
      </c>
      <c r="B11" s="166">
        <f>D11/12</f>
        <v>0</v>
      </c>
      <c r="C11" s="167">
        <v>0</v>
      </c>
      <c r="D11" s="168">
        <v>0</v>
      </c>
      <c r="E11" s="169">
        <v>12</v>
      </c>
      <c r="F11" s="119"/>
      <c r="G11" s="170">
        <f>C11*D11*103%</f>
        <v>0</v>
      </c>
      <c r="H11" s="119"/>
      <c r="I11" s="170">
        <f>G11*1.03</f>
        <v>0</v>
      </c>
      <c r="J11" s="171"/>
      <c r="K11" s="170">
        <f>I11*1.03</f>
        <v>0</v>
      </c>
      <c r="L11" s="170"/>
      <c r="M11" s="170">
        <f>K11*1.03</f>
        <v>0</v>
      </c>
      <c r="N11" s="170"/>
      <c r="O11" s="170">
        <f>M11*1.03</f>
        <v>0</v>
      </c>
      <c r="P11" s="171"/>
      <c r="Q11" s="207">
        <f>SUM(G11:O11)</f>
        <v>0</v>
      </c>
    </row>
    <row r="12" spans="1:18" ht="17.100000000000001" customHeight="1">
      <c r="A12" s="235"/>
      <c r="B12" s="166">
        <f>D12/12</f>
        <v>0</v>
      </c>
      <c r="C12" s="167"/>
      <c r="D12" s="168">
        <v>0</v>
      </c>
      <c r="E12" s="169">
        <v>12</v>
      </c>
      <c r="F12" s="119"/>
      <c r="G12" s="170">
        <f>C12*D12*103%</f>
        <v>0</v>
      </c>
      <c r="H12" s="119"/>
      <c r="I12" s="170">
        <f>G12*1.03</f>
        <v>0</v>
      </c>
      <c r="J12" s="171"/>
      <c r="K12" s="170">
        <f>I12*1.03</f>
        <v>0</v>
      </c>
      <c r="L12" s="170"/>
      <c r="M12" s="170">
        <f>K12*1.03</f>
        <v>0</v>
      </c>
      <c r="N12" s="170"/>
      <c r="O12" s="170">
        <f>M12*1.03</f>
        <v>0</v>
      </c>
      <c r="P12" s="171"/>
      <c r="Q12" s="207">
        <f>SUM(G12:O12)</f>
        <v>0</v>
      </c>
    </row>
    <row r="13" spans="1:18" ht="17.100000000000001" customHeight="1">
      <c r="A13" s="235"/>
      <c r="B13" s="166">
        <f>D13/12</f>
        <v>0</v>
      </c>
      <c r="C13" s="167"/>
      <c r="D13" s="168">
        <v>0</v>
      </c>
      <c r="E13" s="169">
        <v>12</v>
      </c>
      <c r="F13" s="119"/>
      <c r="G13" s="170">
        <f>C13*D13*103%</f>
        <v>0</v>
      </c>
      <c r="H13" s="119"/>
      <c r="I13" s="170">
        <f>G13*1.03</f>
        <v>0</v>
      </c>
      <c r="J13" s="171"/>
      <c r="K13" s="170">
        <f>I13*1.03</f>
        <v>0</v>
      </c>
      <c r="L13" s="170"/>
      <c r="M13" s="170">
        <f>K13*1.03</f>
        <v>0</v>
      </c>
      <c r="N13" s="170"/>
      <c r="O13" s="170">
        <f>M13*1.03</f>
        <v>0</v>
      </c>
      <c r="P13" s="171"/>
      <c r="Q13" s="207">
        <f>SUM(G13:O13)</f>
        <v>0</v>
      </c>
    </row>
    <row r="14" spans="1:18" ht="17.100000000000001" customHeight="1">
      <c r="A14" s="235"/>
      <c r="B14" s="166">
        <f>D14/12</f>
        <v>0</v>
      </c>
      <c r="C14" s="167"/>
      <c r="D14" s="168">
        <v>0</v>
      </c>
      <c r="E14" s="169">
        <v>12</v>
      </c>
      <c r="F14" s="119"/>
      <c r="G14" s="170">
        <f>C14*D14*103%</f>
        <v>0</v>
      </c>
      <c r="H14" s="119"/>
      <c r="I14" s="170">
        <f>G14*1.03</f>
        <v>0</v>
      </c>
      <c r="J14" s="171"/>
      <c r="K14" s="170">
        <f>I14*1.03</f>
        <v>0</v>
      </c>
      <c r="L14" s="170"/>
      <c r="M14" s="170">
        <f>K14*1.03</f>
        <v>0</v>
      </c>
      <c r="N14" s="170"/>
      <c r="O14" s="170">
        <f>M14*1.03</f>
        <v>0</v>
      </c>
      <c r="P14" s="171"/>
      <c r="Q14" s="207">
        <f>SUM(G14:O14)</f>
        <v>0</v>
      </c>
    </row>
    <row r="15" spans="1:18" ht="17.100000000000001" customHeight="1">
      <c r="A15" s="235"/>
      <c r="B15" s="166">
        <f>D15/12</f>
        <v>0</v>
      </c>
      <c r="C15" s="167"/>
      <c r="D15" s="168">
        <v>0</v>
      </c>
      <c r="E15" s="169">
        <v>12</v>
      </c>
      <c r="F15" s="119"/>
      <c r="G15" s="170">
        <f>C15*D15*103%</f>
        <v>0</v>
      </c>
      <c r="H15" s="119"/>
      <c r="I15" s="170">
        <f>G15*1.03</f>
        <v>0</v>
      </c>
      <c r="J15" s="171"/>
      <c r="K15" s="170">
        <f>I15*1.03</f>
        <v>0</v>
      </c>
      <c r="L15" s="170"/>
      <c r="M15" s="170">
        <f>K15*1.03</f>
        <v>0</v>
      </c>
      <c r="N15" s="170"/>
      <c r="O15" s="170">
        <f>M15*1.03</f>
        <v>0</v>
      </c>
      <c r="P15" s="171"/>
      <c r="Q15" s="207">
        <f>SUM(G15:O15)</f>
        <v>0</v>
      </c>
    </row>
    <row r="16" spans="1:18" ht="17.100000000000001" customHeight="1">
      <c r="A16" s="9"/>
      <c r="B16" s="172"/>
      <c r="C16" s="173"/>
      <c r="D16" s="174"/>
      <c r="E16" s="175"/>
      <c r="F16" s="3"/>
      <c r="G16" s="176">
        <f>SUM(G11:G15)</f>
        <v>0</v>
      </c>
      <c r="H16" s="176"/>
      <c r="I16" s="176">
        <f>SUM(I11:I15)</f>
        <v>0</v>
      </c>
      <c r="J16" s="176"/>
      <c r="K16" s="176">
        <f>SUM(K11:K15)</f>
        <v>0</v>
      </c>
      <c r="L16" s="176"/>
      <c r="M16" s="176">
        <f>SUM(M11:M15)</f>
        <v>0</v>
      </c>
      <c r="N16" s="176"/>
      <c r="O16" s="176">
        <f>SUM(O11:O15)</f>
        <v>0</v>
      </c>
      <c r="P16" s="176"/>
      <c r="Q16" s="210">
        <f>SUM(G16:O16)</f>
        <v>0</v>
      </c>
    </row>
    <row r="17" spans="1:18" ht="17.100000000000001" customHeight="1">
      <c r="A17" s="8" t="s">
        <v>7</v>
      </c>
      <c r="B17" s="172"/>
      <c r="C17" s="173"/>
      <c r="D17" s="174"/>
      <c r="E17" s="175"/>
      <c r="F17" s="6"/>
      <c r="G17" s="3"/>
      <c r="H17" s="6"/>
      <c r="I17" s="3"/>
      <c r="J17" s="6"/>
      <c r="K17" s="3"/>
      <c r="L17" s="3"/>
      <c r="M17" s="3"/>
      <c r="N17" s="3"/>
      <c r="O17" s="3"/>
      <c r="P17" s="6"/>
      <c r="Q17" s="207"/>
    </row>
    <row r="18" spans="1:18" ht="17.100000000000001" customHeight="1">
      <c r="A18" s="119" t="s">
        <v>6</v>
      </c>
      <c r="B18" s="166">
        <f>D18/12</f>
        <v>0</v>
      </c>
      <c r="C18" s="177">
        <v>0</v>
      </c>
      <c r="D18" s="168">
        <v>0</v>
      </c>
      <c r="E18" s="169">
        <v>12</v>
      </c>
      <c r="F18" s="119"/>
      <c r="G18" s="170">
        <f>(B18*C18*E18)*1.03</f>
        <v>0</v>
      </c>
      <c r="H18" s="119"/>
      <c r="I18" s="170">
        <f>G18*1.03</f>
        <v>0</v>
      </c>
      <c r="J18" s="171"/>
      <c r="K18" s="170">
        <f>I18*1.03</f>
        <v>0</v>
      </c>
      <c r="L18" s="170"/>
      <c r="M18" s="170">
        <f>K18*1.03</f>
        <v>0</v>
      </c>
      <c r="N18" s="170"/>
      <c r="O18" s="170">
        <f>M18*1.03</f>
        <v>0</v>
      </c>
      <c r="P18" s="171"/>
      <c r="Q18" s="207">
        <f>SUM(G18:O18)</f>
        <v>0</v>
      </c>
    </row>
    <row r="19" spans="1:18" ht="17.100000000000001" customHeight="1">
      <c r="A19" s="119"/>
      <c r="B19" s="166">
        <f>D19/12</f>
        <v>0</v>
      </c>
      <c r="C19" s="177"/>
      <c r="D19" s="168"/>
      <c r="E19" s="169">
        <v>12</v>
      </c>
      <c r="F19" s="119"/>
      <c r="G19" s="170">
        <f>(B19*C19*E19)*1.03</f>
        <v>0</v>
      </c>
      <c r="H19" s="119"/>
      <c r="I19" s="170">
        <f>G19*1.03</f>
        <v>0</v>
      </c>
      <c r="J19" s="171"/>
      <c r="K19" s="170">
        <f>I19*1.03</f>
        <v>0</v>
      </c>
      <c r="L19" s="170"/>
      <c r="M19" s="170">
        <f>K19*1.03</f>
        <v>0</v>
      </c>
      <c r="N19" s="170"/>
      <c r="O19" s="170">
        <f>M19*1.03</f>
        <v>0</v>
      </c>
      <c r="P19" s="171"/>
      <c r="Q19" s="207">
        <f>SUM(G19:O19)</f>
        <v>0</v>
      </c>
    </row>
    <row r="20" spans="1:18" ht="17.100000000000001" customHeight="1">
      <c r="A20" s="235"/>
      <c r="B20" s="166">
        <f>D20/12</f>
        <v>0</v>
      </c>
      <c r="C20" s="177"/>
      <c r="D20" s="168"/>
      <c r="E20" s="169">
        <v>12</v>
      </c>
      <c r="F20" s="119"/>
      <c r="G20" s="170">
        <f>(B20*C20*E20)*1.03</f>
        <v>0</v>
      </c>
      <c r="H20" s="178"/>
      <c r="I20" s="170">
        <f>G20*1.03</f>
        <v>0</v>
      </c>
      <c r="J20" s="178"/>
      <c r="K20" s="170">
        <f>I20*1.03</f>
        <v>0</v>
      </c>
      <c r="L20" s="179"/>
      <c r="M20" s="170">
        <f>K20*1.03</f>
        <v>0</v>
      </c>
      <c r="N20" s="179"/>
      <c r="O20" s="170">
        <f>M20*1.03</f>
        <v>0</v>
      </c>
      <c r="P20" s="178"/>
      <c r="Q20" s="207">
        <f>SUM(G20:O20)</f>
        <v>0</v>
      </c>
    </row>
    <row r="21" spans="1:18" ht="17.100000000000001" customHeight="1">
      <c r="A21" s="9"/>
      <c r="B21" s="180"/>
      <c r="C21" s="9"/>
      <c r="D21" s="174"/>
      <c r="E21" s="9"/>
      <c r="F21" s="9"/>
      <c r="G21" s="181">
        <f>SUM(G18:G20)</f>
        <v>0</v>
      </c>
      <c r="H21" s="182"/>
      <c r="I21" s="181">
        <f>SUM(I18:I20)</f>
        <v>0</v>
      </c>
      <c r="J21" s="182"/>
      <c r="K21" s="181">
        <f>SUM(K18:K20)</f>
        <v>0</v>
      </c>
      <c r="L21" s="181"/>
      <c r="M21" s="181">
        <f>SUM(M18:M20)</f>
        <v>0</v>
      </c>
      <c r="N21" s="181"/>
      <c r="O21" s="181">
        <f>SUM(O18:O20)</f>
        <v>0</v>
      </c>
      <c r="P21" s="182"/>
      <c r="Q21" s="210">
        <f>SUM(G21:O21)</f>
        <v>0</v>
      </c>
    </row>
    <row r="22" spans="1:18" ht="17.100000000000001" customHeight="1">
      <c r="A22" s="236" t="s">
        <v>68</v>
      </c>
      <c r="B22" s="172"/>
      <c r="C22" s="183"/>
      <c r="D22" s="174"/>
      <c r="E22" s="175"/>
      <c r="F22" s="119"/>
      <c r="G22" s="179"/>
      <c r="H22" s="178"/>
      <c r="I22" s="179"/>
      <c r="J22" s="178"/>
      <c r="K22" s="179"/>
      <c r="L22" s="179"/>
      <c r="M22" s="179"/>
      <c r="N22" s="179"/>
      <c r="O22" s="179"/>
      <c r="P22" s="178"/>
      <c r="Q22" s="207"/>
      <c r="R22" s="26"/>
    </row>
    <row r="23" spans="1:18" ht="17.100000000000001" customHeight="1">
      <c r="A23" s="119" t="s">
        <v>18</v>
      </c>
      <c r="B23" s="166">
        <v>0.5</v>
      </c>
      <c r="C23" s="177">
        <f>2619*2</f>
        <v>5238</v>
      </c>
      <c r="D23" s="184">
        <f>B23*E23</f>
        <v>6</v>
      </c>
      <c r="E23" s="185">
        <v>12</v>
      </c>
      <c r="F23" s="119"/>
      <c r="G23" s="170">
        <f>(B23*C23*E23)*1.03</f>
        <v>32370.84</v>
      </c>
      <c r="H23" s="119"/>
      <c r="I23" s="170">
        <f>G23*1.03</f>
        <v>33341.965199999999</v>
      </c>
      <c r="J23" s="171"/>
      <c r="K23" s="170">
        <f>I23*1.03</f>
        <v>34342.224155999997</v>
      </c>
      <c r="L23" s="170"/>
      <c r="M23" s="170">
        <f>K23*1.03</f>
        <v>35372.490880679994</v>
      </c>
      <c r="N23" s="170"/>
      <c r="O23" s="170">
        <f>M23*1.03</f>
        <v>36433.665607100396</v>
      </c>
      <c r="P23" s="171"/>
      <c r="Q23" s="207">
        <f>SUM(G23:O23)</f>
        <v>171861.1858437804</v>
      </c>
    </row>
    <row r="24" spans="1:18" ht="17.100000000000001" customHeight="1">
      <c r="A24" s="119" t="s">
        <v>18</v>
      </c>
      <c r="B24" s="166">
        <v>0.5</v>
      </c>
      <c r="C24" s="186"/>
      <c r="D24" s="184">
        <f>B24*E24</f>
        <v>0</v>
      </c>
      <c r="E24" s="185"/>
      <c r="F24" s="119"/>
      <c r="G24" s="170">
        <f>(B24*C24*E24)*1.03</f>
        <v>0</v>
      </c>
      <c r="H24" s="178"/>
      <c r="I24" s="170">
        <f>G24*1.03</f>
        <v>0</v>
      </c>
      <c r="J24" s="178"/>
      <c r="K24" s="170">
        <f>I24*1.03</f>
        <v>0</v>
      </c>
      <c r="L24" s="170"/>
      <c r="M24" s="170">
        <f>K24*1.03</f>
        <v>0</v>
      </c>
      <c r="N24" s="170"/>
      <c r="O24" s="170">
        <f>M24*1.03</f>
        <v>0</v>
      </c>
      <c r="P24" s="178"/>
      <c r="Q24" s="207">
        <f>SUM(G24:O24)</f>
        <v>0</v>
      </c>
    </row>
    <row r="25" spans="1:18" ht="17.100000000000001" customHeight="1">
      <c r="A25" s="9"/>
      <c r="B25" s="180"/>
      <c r="C25" s="9"/>
      <c r="D25" s="174"/>
      <c r="E25" s="9"/>
      <c r="F25" s="9"/>
      <c r="G25" s="181">
        <f>SUM(G23:G24)</f>
        <v>32370.84</v>
      </c>
      <c r="H25" s="181"/>
      <c r="I25" s="181">
        <f>SUM(I23:I24)</f>
        <v>33341.965199999999</v>
      </c>
      <c r="J25" s="181"/>
      <c r="K25" s="181">
        <f>SUM(K23:K24)</f>
        <v>34342.224155999997</v>
      </c>
      <c r="L25" s="181"/>
      <c r="M25" s="181">
        <f>SUM(M23:M24)</f>
        <v>35372.490880679994</v>
      </c>
      <c r="N25" s="181"/>
      <c r="O25" s="181">
        <f>SUM(O23:O24)</f>
        <v>36433.665607100396</v>
      </c>
      <c r="P25" s="181"/>
      <c r="Q25" s="210">
        <f>SUM(G25:O25)</f>
        <v>171861.1858437804</v>
      </c>
    </row>
    <row r="26" spans="1:18" ht="17.100000000000001" customHeight="1">
      <c r="A26" s="236" t="s">
        <v>69</v>
      </c>
      <c r="B26" s="166"/>
      <c r="C26" s="187"/>
      <c r="D26" s="184"/>
      <c r="E26" s="188"/>
      <c r="F26" s="189"/>
      <c r="G26" s="190"/>
      <c r="H26" s="191"/>
      <c r="I26" s="190"/>
      <c r="J26" s="191"/>
      <c r="K26" s="190"/>
      <c r="L26" s="190"/>
      <c r="M26" s="190"/>
      <c r="N26" s="190"/>
      <c r="O26" s="190"/>
      <c r="P26" s="191"/>
      <c r="Q26" s="213"/>
    </row>
    <row r="27" spans="1:18" ht="17.100000000000001" customHeight="1">
      <c r="A27" s="235" t="s">
        <v>32</v>
      </c>
      <c r="B27" s="192"/>
      <c r="C27" s="186"/>
      <c r="D27" s="184">
        <f>B27*E27</f>
        <v>0</v>
      </c>
      <c r="E27" s="185"/>
      <c r="F27" s="119"/>
      <c r="G27" s="170">
        <f>(B27*C27*E27)*1.03</f>
        <v>0</v>
      </c>
      <c r="H27" s="178"/>
      <c r="I27" s="170">
        <f>G27*1.03</f>
        <v>0</v>
      </c>
      <c r="J27" s="178"/>
      <c r="K27" s="170">
        <f>I27*1.03</f>
        <v>0</v>
      </c>
      <c r="L27" s="170"/>
      <c r="M27" s="170">
        <f>K27*1.03</f>
        <v>0</v>
      </c>
      <c r="N27" s="170"/>
      <c r="O27" s="170">
        <f>M27*1.03</f>
        <v>0</v>
      </c>
      <c r="P27" s="178"/>
      <c r="Q27" s="207">
        <f>SUM(G27:O27)</f>
        <v>0</v>
      </c>
    </row>
    <row r="28" spans="1:18" ht="17.100000000000001" customHeight="1">
      <c r="A28" s="208" t="s">
        <v>32</v>
      </c>
      <c r="B28" s="192"/>
      <c r="C28" s="186"/>
      <c r="D28" s="184">
        <f>B28*E28</f>
        <v>0</v>
      </c>
      <c r="E28" s="185"/>
      <c r="F28" s="119"/>
      <c r="G28" s="170">
        <f>(B28*C28*E28)*1.03</f>
        <v>0</v>
      </c>
      <c r="H28" s="178"/>
      <c r="I28" s="170">
        <f>G28*1.03</f>
        <v>0</v>
      </c>
      <c r="J28" s="178"/>
      <c r="K28" s="170">
        <f>I28*1.03</f>
        <v>0</v>
      </c>
      <c r="L28" s="170"/>
      <c r="M28" s="170">
        <f>K28*1.03</f>
        <v>0</v>
      </c>
      <c r="N28" s="170"/>
      <c r="O28" s="170">
        <f>M28*1.03</f>
        <v>0</v>
      </c>
      <c r="P28" s="178"/>
      <c r="Q28" s="207">
        <f>SUM(G28:O28)</f>
        <v>0</v>
      </c>
    </row>
    <row r="29" spans="1:18" ht="17.100000000000001" customHeight="1">
      <c r="A29" s="208"/>
      <c r="B29" s="166"/>
      <c r="C29" s="187"/>
      <c r="D29" s="184"/>
      <c r="E29" s="193"/>
      <c r="F29" s="119"/>
      <c r="G29" s="194">
        <f>SUM(G27:G28)</f>
        <v>0</v>
      </c>
      <c r="H29" s="194"/>
      <c r="I29" s="194">
        <f>SUM(I27:I28)</f>
        <v>0</v>
      </c>
      <c r="J29" s="194"/>
      <c r="K29" s="194">
        <f>SUM(K27:K28)</f>
        <v>0</v>
      </c>
      <c r="L29" s="194"/>
      <c r="M29" s="194">
        <f>SUM(M27:M28)</f>
        <v>0</v>
      </c>
      <c r="N29" s="194"/>
      <c r="O29" s="194">
        <f>SUM(O27:O28)</f>
        <v>0</v>
      </c>
      <c r="P29" s="195"/>
      <c r="Q29" s="210">
        <f>SUM(G29:O29)</f>
        <v>0</v>
      </c>
    </row>
    <row r="30" spans="1:18" ht="17.100000000000001" customHeight="1">
      <c r="A30" s="30" t="s">
        <v>24</v>
      </c>
      <c r="B30" s="31"/>
      <c r="C30" s="21"/>
      <c r="D30" s="21"/>
      <c r="E30" s="21"/>
      <c r="F30" s="21"/>
      <c r="G30" s="24">
        <f>G16+G21+G25+G29</f>
        <v>32370.84</v>
      </c>
      <c r="H30" s="24"/>
      <c r="I30" s="24">
        <f>I16+I21+I25+I29</f>
        <v>33341.965199999999</v>
      </c>
      <c r="J30" s="24"/>
      <c r="K30" s="24">
        <f>K16+K21+K25+K29</f>
        <v>34342.224155999997</v>
      </c>
      <c r="L30" s="24"/>
      <c r="M30" s="24">
        <f>M16+M21+M25+M29</f>
        <v>35372.490880679994</v>
      </c>
      <c r="N30" s="24"/>
      <c r="O30" s="24">
        <f>O16+O21+O25+O29</f>
        <v>36433.665607100396</v>
      </c>
      <c r="P30" s="25"/>
      <c r="Q30" s="214">
        <f>SUM(G30:O30)</f>
        <v>171861.1858437804</v>
      </c>
      <c r="R30" s="16"/>
    </row>
    <row r="31" spans="1:18" ht="25.5" customHeight="1">
      <c r="A31" s="204" t="s">
        <v>13</v>
      </c>
      <c r="B31" s="117" t="s">
        <v>16</v>
      </c>
      <c r="C31" s="118" t="s">
        <v>17</v>
      </c>
      <c r="D31" s="119"/>
      <c r="E31" s="119"/>
      <c r="F31" s="119"/>
      <c r="G31" s="120"/>
      <c r="H31" s="120"/>
      <c r="I31" s="120"/>
      <c r="J31" s="120"/>
      <c r="K31" s="120"/>
      <c r="L31" s="120"/>
      <c r="M31" s="120"/>
      <c r="N31" s="120"/>
      <c r="O31" s="120"/>
      <c r="P31" s="1"/>
      <c r="Q31" s="215"/>
    </row>
    <row r="32" spans="1:18" ht="17.100000000000001" customHeight="1">
      <c r="A32" s="208" t="s">
        <v>70</v>
      </c>
      <c r="B32" s="44">
        <v>10</v>
      </c>
      <c r="C32" s="74">
        <f>rates!D17</f>
        <v>0.23200000000000001</v>
      </c>
      <c r="D32" s="196"/>
      <c r="E32" s="119"/>
      <c r="F32" s="119"/>
      <c r="G32" s="39">
        <f>G16*$C$32</f>
        <v>0</v>
      </c>
      <c r="H32" s="39"/>
      <c r="I32" s="39">
        <f>I16*$C$32</f>
        <v>0</v>
      </c>
      <c r="J32" s="39" t="s">
        <v>6</v>
      </c>
      <c r="K32" s="39">
        <f>K16*$C$32</f>
        <v>0</v>
      </c>
      <c r="L32" s="39"/>
      <c r="M32" s="39">
        <f>M16*$C$32</f>
        <v>0</v>
      </c>
      <c r="N32" s="39"/>
      <c r="O32" s="39">
        <f>O16*$C$32</f>
        <v>0</v>
      </c>
      <c r="P32" s="40"/>
      <c r="Q32" s="41">
        <f>SUM(G32:O32)</f>
        <v>0</v>
      </c>
    </row>
    <row r="33" spans="1:44" ht="17.100000000000001" customHeight="1">
      <c r="A33" s="208" t="s">
        <v>8</v>
      </c>
      <c r="B33" s="44">
        <v>70</v>
      </c>
      <c r="C33" s="74">
        <f>rates!D20</f>
        <v>0.29399999999999998</v>
      </c>
      <c r="D33" s="196"/>
      <c r="E33" s="119"/>
      <c r="F33" s="119"/>
      <c r="G33" s="39">
        <f>G21*$C$33</f>
        <v>0</v>
      </c>
      <c r="H33" s="39"/>
      <c r="I33" s="39">
        <f>I21*$C$33</f>
        <v>0</v>
      </c>
      <c r="J33" s="39" t="s">
        <v>6</v>
      </c>
      <c r="K33" s="39">
        <f>K21*$C$33</f>
        <v>0</v>
      </c>
      <c r="L33" s="39"/>
      <c r="M33" s="39">
        <f>M21*$C$33</f>
        <v>0</v>
      </c>
      <c r="N33" s="39"/>
      <c r="O33" s="39">
        <f>O21*$C$33</f>
        <v>0</v>
      </c>
      <c r="P33" s="40"/>
      <c r="Q33" s="41">
        <f>SUM(G33:O33)</f>
        <v>0</v>
      </c>
    </row>
    <row r="34" spans="1:44" ht="17.100000000000001" customHeight="1">
      <c r="A34" s="208" t="s">
        <v>9</v>
      </c>
      <c r="B34" s="44">
        <v>40</v>
      </c>
      <c r="C34" s="74">
        <f>rates!D18</f>
        <v>0.216</v>
      </c>
      <c r="D34" s="196"/>
      <c r="E34" s="119"/>
      <c r="F34" s="119"/>
      <c r="G34" s="39">
        <f>G25*$C$34</f>
        <v>6992.1014400000004</v>
      </c>
      <c r="H34" s="39"/>
      <c r="I34" s="39">
        <f>I25*$C$34</f>
        <v>7201.8644832</v>
      </c>
      <c r="J34" s="39" t="s">
        <v>6</v>
      </c>
      <c r="K34" s="39">
        <f>K25*$C$34</f>
        <v>7417.9204176959993</v>
      </c>
      <c r="L34" s="39"/>
      <c r="M34" s="39">
        <f>M25*$C$34</f>
        <v>7640.4580302268787</v>
      </c>
      <c r="N34" s="39"/>
      <c r="O34" s="39">
        <f>O25*$C$34</f>
        <v>7869.6717711336851</v>
      </c>
      <c r="P34" s="40"/>
      <c r="Q34" s="41">
        <f>SUM(G34:O34)</f>
        <v>37122.016142256565</v>
      </c>
    </row>
    <row r="35" spans="1:44" ht="17.100000000000001" customHeight="1">
      <c r="A35" s="208" t="s">
        <v>10</v>
      </c>
      <c r="B35" s="44">
        <v>80</v>
      </c>
      <c r="C35" s="74">
        <f>rates!D21</f>
        <v>0.20399999999999999</v>
      </c>
      <c r="D35" s="196"/>
      <c r="E35" s="119"/>
      <c r="F35" s="119"/>
      <c r="G35" s="39">
        <f>G29*$C$35</f>
        <v>0</v>
      </c>
      <c r="H35" s="40">
        <f>F35*1.04</f>
        <v>0</v>
      </c>
      <c r="I35" s="39">
        <f>I29*$C$35</f>
        <v>0</v>
      </c>
      <c r="J35" s="39"/>
      <c r="K35" s="39">
        <f>K29*$C$35</f>
        <v>0</v>
      </c>
      <c r="L35" s="39"/>
      <c r="M35" s="39">
        <f>M29*$C$35</f>
        <v>0</v>
      </c>
      <c r="N35" s="39"/>
      <c r="O35" s="39">
        <f>O29*$C$35</f>
        <v>0</v>
      </c>
      <c r="P35" s="39"/>
      <c r="Q35" s="41">
        <f>SUM(G35:O35)</f>
        <v>0</v>
      </c>
    </row>
    <row r="36" spans="1:44" ht="17.100000000000001" customHeight="1">
      <c r="A36" s="208" t="s">
        <v>59</v>
      </c>
      <c r="B36" s="45">
        <v>90</v>
      </c>
      <c r="C36" s="75">
        <f>rates!D22</f>
        <v>0.216</v>
      </c>
      <c r="D36" s="196"/>
      <c r="E36" s="119"/>
      <c r="F36" s="119"/>
      <c r="G36" s="39"/>
      <c r="H36" s="40">
        <f>F36*1.04</f>
        <v>0</v>
      </c>
      <c r="I36" s="46"/>
      <c r="J36" s="40">
        <f>H36*1.04</f>
        <v>0</v>
      </c>
      <c r="K36" s="46"/>
      <c r="L36" s="46"/>
      <c r="M36" s="46"/>
      <c r="N36" s="46"/>
      <c r="O36" s="46"/>
      <c r="P36" s="40"/>
      <c r="Q36" s="41">
        <f>SUM(G36:O36)</f>
        <v>0</v>
      </c>
    </row>
    <row r="37" spans="1:44" ht="17.100000000000001" customHeight="1">
      <c r="A37" s="32" t="s">
        <v>23</v>
      </c>
      <c r="B37" s="19"/>
      <c r="C37" s="21"/>
      <c r="D37" s="21"/>
      <c r="E37" s="21"/>
      <c r="F37" s="21"/>
      <c r="G37" s="33">
        <f>SUM(G32:G36)</f>
        <v>6992.1014400000004</v>
      </c>
      <c r="H37" s="33"/>
      <c r="I37" s="33">
        <f>SUM(I32:I36)</f>
        <v>7201.8644832</v>
      </c>
      <c r="J37" s="33"/>
      <c r="K37" s="33">
        <f>SUM(K32:K36)</f>
        <v>7417.9204176959993</v>
      </c>
      <c r="L37" s="33"/>
      <c r="M37" s="33">
        <f>SUM(M32:M36)</f>
        <v>7640.4580302268787</v>
      </c>
      <c r="N37" s="33"/>
      <c r="O37" s="33">
        <f>SUM(O32:O36)</f>
        <v>7869.6717711336851</v>
      </c>
      <c r="P37" s="33"/>
      <c r="Q37" s="214">
        <f>SUM(G37:O37)</f>
        <v>37122.016142256565</v>
      </c>
    </row>
    <row r="38" spans="1:44" ht="17.100000000000001" customHeight="1">
      <c r="A38" s="72" t="s">
        <v>72</v>
      </c>
      <c r="B38" s="60"/>
      <c r="C38" s="60"/>
      <c r="D38" s="60"/>
      <c r="E38" s="60"/>
      <c r="F38" s="60"/>
      <c r="G38" s="64"/>
      <c r="H38" s="65"/>
      <c r="I38" s="66"/>
      <c r="J38" s="67"/>
      <c r="K38" s="66"/>
      <c r="L38" s="66"/>
      <c r="M38" s="66"/>
      <c r="N38" s="66"/>
      <c r="O38" s="66"/>
      <c r="P38" s="67"/>
      <c r="Q38" s="66">
        <f>SUM(G38:O38)</f>
        <v>0</v>
      </c>
    </row>
    <row r="39" spans="1:44" ht="17.100000000000001" customHeight="1">
      <c r="A39" s="216" t="s">
        <v>36</v>
      </c>
      <c r="B39" s="56"/>
      <c r="C39" s="57"/>
      <c r="D39" s="57"/>
      <c r="E39" s="58"/>
      <c r="F39" s="59"/>
      <c r="G39" s="77"/>
      <c r="H39" s="78"/>
      <c r="I39" s="77"/>
      <c r="J39" s="78"/>
      <c r="K39" s="77"/>
      <c r="L39" s="77"/>
      <c r="M39" s="77"/>
      <c r="N39" s="77"/>
      <c r="O39" s="77"/>
      <c r="P39" s="68"/>
      <c r="Q39" s="66">
        <f>SUM(G39:O39)</f>
        <v>0</v>
      </c>
      <c r="R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</row>
    <row r="40" spans="1:44" ht="17.100000000000001" customHeight="1">
      <c r="A40" s="72" t="s">
        <v>71</v>
      </c>
      <c r="B40" s="56"/>
      <c r="C40" s="58"/>
      <c r="D40" s="58"/>
      <c r="E40" s="58"/>
      <c r="F40" s="61"/>
      <c r="G40" s="66"/>
      <c r="H40" s="67"/>
      <c r="I40" s="66"/>
      <c r="J40" s="67"/>
      <c r="K40" s="66"/>
      <c r="L40" s="66"/>
      <c r="M40" s="66"/>
      <c r="N40" s="66"/>
      <c r="O40" s="66"/>
      <c r="P40" s="69"/>
      <c r="Q40" s="66">
        <f>SUM(G40:O40)</f>
        <v>0</v>
      </c>
      <c r="R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</row>
    <row r="41" spans="1:44" s="4" customFormat="1" ht="17.100000000000001" customHeight="1">
      <c r="A41" s="217" t="s">
        <v>61</v>
      </c>
      <c r="B41" s="62"/>
      <c r="C41" s="62"/>
      <c r="D41" s="62"/>
      <c r="E41" s="62"/>
      <c r="F41" s="62"/>
      <c r="G41" s="64"/>
      <c r="H41" s="64"/>
      <c r="I41" s="64"/>
      <c r="J41" s="64"/>
      <c r="K41" s="64"/>
      <c r="L41" s="64"/>
      <c r="M41" s="64"/>
      <c r="N41" s="64"/>
      <c r="O41" s="64"/>
      <c r="P41" s="70"/>
      <c r="Q41" s="66">
        <f>SUM(G41:O41)</f>
        <v>0</v>
      </c>
      <c r="R41" s="8"/>
      <c r="AE41" s="9"/>
      <c r="AF41" s="9"/>
      <c r="AG41" s="9"/>
      <c r="AH41" s="9"/>
      <c r="AI41" s="9"/>
      <c r="AJ41" s="9"/>
      <c r="AK41" s="9"/>
      <c r="AL41" s="9"/>
      <c r="AM41" s="8"/>
      <c r="AN41" s="8"/>
      <c r="AO41" s="8"/>
      <c r="AP41" s="8"/>
      <c r="AQ41" s="8"/>
      <c r="AR41" s="8"/>
    </row>
    <row r="42" spans="1:44" ht="17.100000000000001" customHeight="1">
      <c r="A42" s="216" t="s">
        <v>39</v>
      </c>
      <c r="B42" s="63"/>
      <c r="C42" s="60"/>
      <c r="D42" s="60"/>
      <c r="E42" s="60"/>
      <c r="F42" s="60"/>
      <c r="G42" s="71"/>
      <c r="H42" s="65"/>
      <c r="I42" s="66"/>
      <c r="J42" s="67"/>
      <c r="K42" s="66"/>
      <c r="L42" s="66"/>
      <c r="M42" s="66"/>
      <c r="N42" s="66"/>
      <c r="O42" s="66"/>
      <c r="P42" s="67"/>
      <c r="Q42" s="66">
        <f>SUM(G42:O42)</f>
        <v>0</v>
      </c>
      <c r="R42" s="9"/>
      <c r="AE42" s="8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</row>
    <row r="43" spans="1:44" s="8" customFormat="1" ht="28.5" customHeight="1">
      <c r="A43" s="216"/>
      <c r="B43" s="56"/>
      <c r="C43" s="146" t="s">
        <v>88</v>
      </c>
      <c r="D43" s="147" t="s">
        <v>19</v>
      </c>
      <c r="E43" s="148" t="s">
        <v>20</v>
      </c>
      <c r="F43" s="59"/>
      <c r="G43" s="145"/>
      <c r="H43" s="59"/>
      <c r="I43" s="145"/>
      <c r="J43" s="59"/>
      <c r="K43" s="145"/>
      <c r="L43" s="145"/>
      <c r="M43" s="145"/>
      <c r="N43" s="145"/>
      <c r="O43" s="145"/>
      <c r="P43" s="59"/>
      <c r="Q43" s="218"/>
      <c r="AE43" s="9"/>
    </row>
    <row r="44" spans="1:44" s="8" customFormat="1" ht="17.100000000000001" customHeight="1">
      <c r="A44" s="208" t="s">
        <v>91</v>
      </c>
      <c r="B44" s="9"/>
      <c r="C44" s="108">
        <f>rates!D54</f>
        <v>6472</v>
      </c>
      <c r="D44" s="109">
        <v>3</v>
      </c>
      <c r="E44" s="110"/>
      <c r="F44" s="119"/>
      <c r="G44" s="170">
        <f>(C44*D44*E44)*1.05</f>
        <v>0</v>
      </c>
      <c r="H44" s="119"/>
      <c r="I44" s="170">
        <f>G44*1.05</f>
        <v>0</v>
      </c>
      <c r="J44" s="171"/>
      <c r="K44" s="170">
        <f>I44*1.05</f>
        <v>0</v>
      </c>
      <c r="L44" s="170"/>
      <c r="M44" s="170">
        <f>K44*1.05</f>
        <v>0</v>
      </c>
      <c r="N44" s="170"/>
      <c r="O44" s="170">
        <f>M44*1.05</f>
        <v>0</v>
      </c>
      <c r="P44" s="171"/>
      <c r="Q44" s="207">
        <f>SUM(G44:O44)</f>
        <v>0</v>
      </c>
    </row>
    <row r="45" spans="1:44" s="4" customFormat="1" ht="17.100000000000001" customHeight="1">
      <c r="A45" s="208" t="s">
        <v>90</v>
      </c>
      <c r="B45" s="9"/>
      <c r="C45" s="121">
        <f>rates!E54</f>
        <v>1912.8</v>
      </c>
      <c r="D45" s="109">
        <v>1</v>
      </c>
      <c r="E45" s="110"/>
      <c r="F45" s="119"/>
      <c r="G45" s="170">
        <f>(C45*D45*E45)*1.05</f>
        <v>0</v>
      </c>
      <c r="H45" s="119"/>
      <c r="I45" s="170">
        <f>G45*1.05</f>
        <v>0</v>
      </c>
      <c r="J45" s="171"/>
      <c r="K45" s="170">
        <f>I45*1.05</f>
        <v>0</v>
      </c>
      <c r="L45" s="170"/>
      <c r="M45" s="170">
        <f>K45*1.05</f>
        <v>0</v>
      </c>
      <c r="N45" s="170"/>
      <c r="O45" s="170">
        <f>M45*1.05</f>
        <v>0</v>
      </c>
      <c r="P45" s="171"/>
      <c r="Q45" s="207">
        <f>SUM(G45:O45)</f>
        <v>0</v>
      </c>
      <c r="R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</row>
    <row r="46" spans="1:44" s="8" customFormat="1" ht="17.100000000000001" customHeight="1">
      <c r="A46" s="32" t="s">
        <v>89</v>
      </c>
      <c r="B46" s="19"/>
      <c r="C46" s="20"/>
      <c r="D46" s="20"/>
      <c r="E46" s="21"/>
      <c r="F46" s="22"/>
      <c r="G46" s="23">
        <f>SUM(G44:G45)</f>
        <v>0</v>
      </c>
      <c r="H46" s="22"/>
      <c r="I46" s="23">
        <f>SUM(I44:I45)</f>
        <v>0</v>
      </c>
      <c r="J46" s="22"/>
      <c r="K46" s="23">
        <f>SUM(K44:K45)</f>
        <v>0</v>
      </c>
      <c r="L46" s="23"/>
      <c r="M46" s="23">
        <f>SUM(M44:M45)</f>
        <v>0</v>
      </c>
      <c r="N46" s="23"/>
      <c r="O46" s="23">
        <f>SUM(O44:O45)</f>
        <v>0</v>
      </c>
      <c r="P46" s="22"/>
      <c r="Q46" s="214">
        <f>SUM(G46:O46)</f>
        <v>0</v>
      </c>
    </row>
    <row r="47" spans="1:44" s="8" customFormat="1" ht="17.100000000000001" customHeight="1">
      <c r="A47" s="219"/>
      <c r="B47" s="11"/>
      <c r="C47" s="10"/>
      <c r="D47" s="10"/>
      <c r="E47" s="10"/>
      <c r="F47" s="10"/>
      <c r="G47" s="12"/>
      <c r="H47" s="10"/>
      <c r="I47" s="12"/>
      <c r="J47" s="13"/>
      <c r="K47" s="12"/>
      <c r="L47" s="12"/>
      <c r="M47" s="12"/>
      <c r="N47" s="12"/>
      <c r="O47" s="12"/>
      <c r="P47" s="13"/>
      <c r="Q47" s="203"/>
    </row>
    <row r="48" spans="1:44" ht="17.100000000000001" customHeight="1">
      <c r="A48" s="258" t="s">
        <v>25</v>
      </c>
      <c r="B48" s="258"/>
      <c r="C48" s="258"/>
      <c r="D48" s="258"/>
      <c r="E48" s="258"/>
      <c r="F48" s="258"/>
      <c r="G48" s="47">
        <f>G30+G37+G38+G39+G40+G41+G42+G46</f>
        <v>39362.941440000002</v>
      </c>
      <c r="H48" s="47"/>
      <c r="I48" s="47">
        <f>I30+I37+I38+I39+I40+I41+I42+I46</f>
        <v>40543.829683199998</v>
      </c>
      <c r="J48" s="47"/>
      <c r="K48" s="47">
        <f>K30+K37+K38+K39+K40+K41+K42+K46</f>
        <v>41760.144573695994</v>
      </c>
      <c r="L48" s="47"/>
      <c r="M48" s="47">
        <f>M30+M37+M38+M39+M40+M41+M42+M46</f>
        <v>43012.948910906875</v>
      </c>
      <c r="N48" s="47"/>
      <c r="O48" s="47">
        <f>O30+O37+O38+O39+O40+O41+O42+O46</f>
        <v>44303.337378234079</v>
      </c>
      <c r="P48" s="48"/>
      <c r="Q48" s="49">
        <f>SUM(G48:O48)</f>
        <v>208983.20198603696</v>
      </c>
      <c r="R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</row>
    <row r="49" spans="1:37" ht="17.100000000000001" customHeight="1">
      <c r="A49" s="50" t="s">
        <v>0</v>
      </c>
      <c r="B49" s="243" t="s">
        <v>26</v>
      </c>
      <c r="C49" s="244"/>
      <c r="D49" s="244"/>
      <c r="E49" s="244"/>
      <c r="F49" s="245"/>
      <c r="G49" s="34">
        <v>0</v>
      </c>
      <c r="H49" s="36"/>
      <c r="I49" s="34">
        <v>0</v>
      </c>
      <c r="J49" s="24"/>
      <c r="K49" s="34">
        <v>0</v>
      </c>
      <c r="L49" s="24"/>
      <c r="M49" s="34"/>
      <c r="N49" s="34"/>
      <c r="O49" s="34"/>
      <c r="P49" s="25"/>
      <c r="Q49" s="34">
        <f>SUM(G49:O49)</f>
        <v>0</v>
      </c>
    </row>
    <row r="50" spans="1:37" s="9" customFormat="1" ht="17.100000000000001" customHeight="1">
      <c r="A50" s="246" t="s">
        <v>35</v>
      </c>
      <c r="B50" s="247"/>
      <c r="C50" s="247"/>
      <c r="D50" s="247"/>
      <c r="E50" s="247"/>
      <c r="F50" s="248"/>
      <c r="G50" s="84">
        <f>G48+G49</f>
        <v>39362.941440000002</v>
      </c>
      <c r="H50" s="84"/>
      <c r="I50" s="84">
        <f>I48+I49</f>
        <v>40543.829683199998</v>
      </c>
      <c r="J50" s="84"/>
      <c r="K50" s="84">
        <f>K48+K49</f>
        <v>41760.144573695994</v>
      </c>
      <c r="L50" s="84"/>
      <c r="M50" s="84">
        <f>M48+M49</f>
        <v>43012.948910906875</v>
      </c>
      <c r="N50" s="84"/>
      <c r="O50" s="84">
        <f>O48+O49</f>
        <v>44303.337378234079</v>
      </c>
      <c r="P50" s="84"/>
      <c r="Q50" s="84">
        <f>SUM(G50:O50)</f>
        <v>208983.20198603696</v>
      </c>
      <c r="AE50"/>
    </row>
    <row r="51" spans="1:37" s="9" customFormat="1" ht="17.100000000000001" customHeight="1">
      <c r="A51" s="51" t="s">
        <v>27</v>
      </c>
      <c r="B51" s="17"/>
      <c r="C51" s="18"/>
      <c r="D51" s="18"/>
      <c r="E51" s="52"/>
      <c r="F51" s="18"/>
      <c r="G51" s="34">
        <f>G49*E51</f>
        <v>0</v>
      </c>
      <c r="H51" s="34"/>
      <c r="I51" s="34">
        <f>I49*E51</f>
        <v>0</v>
      </c>
      <c r="J51" s="35"/>
      <c r="K51" s="34">
        <f>K49*E51</f>
        <v>0</v>
      </c>
      <c r="L51" s="34"/>
      <c r="M51" s="34">
        <f>M49*E51</f>
        <v>0</v>
      </c>
      <c r="N51" s="34"/>
      <c r="O51" s="34">
        <f>O49*E51</f>
        <v>0</v>
      </c>
      <c r="P51" s="35"/>
      <c r="Q51" s="34">
        <f>SUM(G51:O51)</f>
        <v>0</v>
      </c>
      <c r="AE51"/>
      <c r="AF51"/>
      <c r="AG51"/>
      <c r="AH51"/>
      <c r="AI51"/>
      <c r="AJ51"/>
      <c r="AK51"/>
    </row>
    <row r="52" spans="1:37" s="8" customFormat="1" ht="17.100000000000001" customHeight="1">
      <c r="A52" s="246" t="s">
        <v>28</v>
      </c>
      <c r="B52" s="247"/>
      <c r="C52" s="247"/>
      <c r="D52" s="247"/>
      <c r="E52" s="247"/>
      <c r="F52" s="248"/>
      <c r="G52" s="34">
        <f>G50+G51</f>
        <v>39362.941440000002</v>
      </c>
      <c r="H52" s="34"/>
      <c r="I52" s="34">
        <f>I50+I51</f>
        <v>40543.829683199998</v>
      </c>
      <c r="J52" s="34"/>
      <c r="K52" s="34">
        <f>K50+K51</f>
        <v>41760.144573695994</v>
      </c>
      <c r="L52" s="34"/>
      <c r="M52" s="34">
        <f>M50+M51</f>
        <v>43012.948910906875</v>
      </c>
      <c r="N52" s="34"/>
      <c r="O52" s="34">
        <f>O50+O51</f>
        <v>44303.337378234079</v>
      </c>
      <c r="P52" s="34"/>
      <c r="Q52" s="34">
        <f>SUM(G52:O52)</f>
        <v>208983.20198603696</v>
      </c>
      <c r="AE52"/>
      <c r="AF52"/>
      <c r="AG52"/>
      <c r="AH52"/>
      <c r="AI52"/>
      <c r="AJ52"/>
      <c r="AK52"/>
    </row>
    <row r="53" spans="1:37" s="8" customFormat="1" ht="17.100000000000001" customHeight="1">
      <c r="A53" s="53"/>
      <c r="B53" s="249" t="s">
        <v>29</v>
      </c>
      <c r="C53" s="249"/>
      <c r="D53" s="249"/>
      <c r="E53" s="54"/>
      <c r="F53" s="55"/>
      <c r="G53" s="73">
        <f>G48-G46-G42</f>
        <v>39362.941440000002</v>
      </c>
      <c r="H53" s="34"/>
      <c r="I53" s="34">
        <f>I48-I46-I42</f>
        <v>40543.829683199998</v>
      </c>
      <c r="J53" s="34"/>
      <c r="K53" s="34">
        <f>K48-K46-K42</f>
        <v>41760.144573695994</v>
      </c>
      <c r="L53" s="34"/>
      <c r="M53" s="34">
        <f>M48-M46-M42</f>
        <v>43012.948910906875</v>
      </c>
      <c r="N53" s="34"/>
      <c r="O53" s="34">
        <f>O48-O46-O42</f>
        <v>44303.337378234079</v>
      </c>
      <c r="P53" s="34"/>
      <c r="Q53" s="34">
        <f>SUM(G53:O53)</f>
        <v>208983.20198603696</v>
      </c>
      <c r="AE53"/>
      <c r="AF53"/>
      <c r="AG53"/>
      <c r="AH53"/>
      <c r="AI53"/>
      <c r="AJ53"/>
      <c r="AK53"/>
    </row>
    <row r="54" spans="1:37" s="9" customFormat="1" ht="17.100000000000001" customHeight="1">
      <c r="A54" s="53"/>
      <c r="B54" s="250" t="s">
        <v>30</v>
      </c>
      <c r="C54" s="251"/>
      <c r="D54" s="252"/>
      <c r="E54" s="43">
        <v>0.55500000000000005</v>
      </c>
      <c r="F54" s="18"/>
      <c r="G54" s="122">
        <f>G53*E54</f>
        <v>21846.432499200004</v>
      </c>
      <c r="H54" s="123"/>
      <c r="I54" s="122">
        <f>I53*E54</f>
        <v>22501.825474175999</v>
      </c>
      <c r="J54" s="124"/>
      <c r="K54" s="122">
        <f>K53*E54</f>
        <v>23176.880238401278</v>
      </c>
      <c r="L54" s="122"/>
      <c r="M54" s="122">
        <f>M53*E54</f>
        <v>23872.186645553316</v>
      </c>
      <c r="N54" s="122"/>
      <c r="O54" s="122">
        <f>O53*E54</f>
        <v>24588.352244919915</v>
      </c>
      <c r="P54" s="124"/>
      <c r="Q54" s="125">
        <f>SUM(G54:O54)</f>
        <v>115985.67710225051</v>
      </c>
      <c r="AE54"/>
      <c r="AF54"/>
      <c r="AG54"/>
      <c r="AH54"/>
      <c r="AI54"/>
      <c r="AJ54"/>
      <c r="AK54"/>
    </row>
    <row r="55" spans="1:37" s="8" customFormat="1" ht="17.100000000000001" customHeight="1">
      <c r="A55" s="254" t="s">
        <v>31</v>
      </c>
      <c r="B55" s="255"/>
      <c r="C55" s="255"/>
      <c r="D55" s="255"/>
      <c r="E55" s="255"/>
      <c r="F55" s="256"/>
      <c r="G55" s="38">
        <f>G52+G54</f>
        <v>61209.373939200006</v>
      </c>
      <c r="H55" s="38"/>
      <c r="I55" s="38">
        <f>I52+I54</f>
        <v>63045.655157375993</v>
      </c>
      <c r="J55" s="38"/>
      <c r="K55" s="38">
        <f>K52+K54</f>
        <v>64937.024812097268</v>
      </c>
      <c r="L55" s="38"/>
      <c r="M55" s="38">
        <f>M52+M54</f>
        <v>66885.135556460184</v>
      </c>
      <c r="N55" s="38"/>
      <c r="O55" s="38">
        <f>O52+O54</f>
        <v>68891.689623154001</v>
      </c>
      <c r="P55" s="38"/>
      <c r="Q55" s="34">
        <f>SUM(G55:O55)</f>
        <v>324968.87908828747</v>
      </c>
      <c r="AE55"/>
      <c r="AF55"/>
      <c r="AG55"/>
      <c r="AH55"/>
      <c r="AI55"/>
      <c r="AJ55"/>
      <c r="AK55"/>
    </row>
    <row r="56" spans="1:37" s="8" customFormat="1" ht="17.100000000000001" customHeight="1">
      <c r="A56" s="204"/>
      <c r="B56" s="7"/>
      <c r="C56" s="5"/>
      <c r="D56" s="5"/>
      <c r="E56" s="5"/>
      <c r="F56" s="3"/>
      <c r="G56" s="7"/>
      <c r="H56" s="5"/>
      <c r="I56" s="5"/>
      <c r="J56" s="5"/>
      <c r="K56" s="3"/>
      <c r="L56" s="7"/>
      <c r="M56" s="5"/>
      <c r="N56" s="5"/>
      <c r="O56" s="5"/>
      <c r="P56" s="3"/>
      <c r="Q56" s="220"/>
      <c r="R56" s="5"/>
      <c r="AE56"/>
      <c r="AF56"/>
      <c r="AG56"/>
      <c r="AH56"/>
      <c r="AI56"/>
      <c r="AJ56"/>
      <c r="AK56"/>
    </row>
    <row r="57" spans="1:37" s="9" customFormat="1" ht="17.100000000000001" customHeight="1">
      <c r="A57" s="204"/>
      <c r="B57" s="7"/>
      <c r="C57" s="5"/>
      <c r="D57" s="5"/>
      <c r="E57" s="5"/>
      <c r="F57" s="3"/>
      <c r="G57" s="7"/>
      <c r="H57" s="5"/>
      <c r="I57" s="5"/>
      <c r="J57" s="5"/>
      <c r="K57" s="3"/>
      <c r="L57" s="7"/>
      <c r="M57" s="5"/>
      <c r="N57" s="5"/>
      <c r="O57" s="5"/>
      <c r="P57" s="3"/>
      <c r="Q57" s="220"/>
      <c r="R57" s="5"/>
    </row>
    <row r="58" spans="1:37" ht="17.100000000000001" customHeight="1">
      <c r="A58" s="221"/>
      <c r="B58" s="222"/>
      <c r="C58" s="223"/>
      <c r="D58" s="223"/>
      <c r="E58" s="223"/>
      <c r="F58" s="223"/>
      <c r="G58" s="224"/>
      <c r="H58" s="223"/>
      <c r="I58" s="224"/>
      <c r="J58" s="225"/>
      <c r="K58" s="224"/>
      <c r="L58" s="224"/>
      <c r="M58" s="224"/>
      <c r="N58" s="224"/>
      <c r="O58" s="224"/>
      <c r="P58" s="225"/>
      <c r="Q58" s="226"/>
    </row>
  </sheetData>
  <mergeCells count="14">
    <mergeCell ref="A8:A9"/>
    <mergeCell ref="A55:F55"/>
    <mergeCell ref="B2:Q2"/>
    <mergeCell ref="B3:Q3"/>
    <mergeCell ref="B4:Q4"/>
    <mergeCell ref="B5:Q5"/>
    <mergeCell ref="B6:Q6"/>
    <mergeCell ref="A48:F48"/>
    <mergeCell ref="B8:Q8"/>
    <mergeCell ref="B49:F49"/>
    <mergeCell ref="A50:F50"/>
    <mergeCell ref="A52:F52"/>
    <mergeCell ref="B53:D53"/>
    <mergeCell ref="B54:D54"/>
  </mergeCells>
  <phoneticPr fontId="0" type="noConversion"/>
  <pageMargins left="0.5" right="0.5" top="1" bottom="1" header="0.5" footer="0.5"/>
  <pageSetup scale="61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2CA24-5F68-4B41-BD36-C3B4440EDDC8}">
  <sheetPr>
    <tabColor theme="9" tint="0.79998168889431442"/>
    <pageSetUpPr fitToPage="1"/>
  </sheetPr>
  <dimension ref="A1:AE58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20" sqref="A20:B20"/>
    </sheetView>
  </sheetViews>
  <sheetFormatPr defaultColWidth="11.42578125" defaultRowHeight="17.100000000000001" customHeight="1"/>
  <cols>
    <col min="1" max="1" width="44.140625" customWidth="1"/>
    <col min="2" max="2" width="10.140625" customWidth="1"/>
    <col min="3" max="3" width="8.7109375" customWidth="1"/>
    <col min="4" max="4" width="9.7109375" customWidth="1"/>
    <col min="5" max="5" width="9.85546875" customWidth="1"/>
    <col min="6" max="6" width="1.7109375" customWidth="1"/>
    <col min="7" max="7" width="9.7109375" style="14" customWidth="1"/>
    <col min="8" max="8" width="1.7109375" customWidth="1"/>
    <col min="9" max="9" width="9.7109375" style="14" customWidth="1"/>
    <col min="10" max="10" width="1.7109375" style="15" customWidth="1"/>
    <col min="11" max="11" width="10.28515625" style="14" customWidth="1"/>
    <col min="12" max="12" width="1.85546875" style="14" customWidth="1"/>
    <col min="13" max="13" width="10.28515625" style="14" customWidth="1"/>
    <col min="14" max="14" width="1.7109375" style="14" customWidth="1"/>
    <col min="15" max="15" width="10.28515625" style="14" customWidth="1"/>
    <col min="16" max="16" width="1.7109375" style="15" customWidth="1"/>
    <col min="17" max="17" width="12.7109375" style="14" customWidth="1"/>
    <col min="18" max="18" width="19.140625" customWidth="1"/>
  </cols>
  <sheetData>
    <row r="1" spans="1:18" ht="17.100000000000001" customHeight="1">
      <c r="A1" s="197"/>
      <c r="B1" s="198"/>
      <c r="C1" s="198"/>
      <c r="D1" s="198"/>
      <c r="E1" s="198"/>
      <c r="F1" s="198"/>
      <c r="G1" s="199"/>
      <c r="H1" s="198"/>
      <c r="I1" s="199"/>
      <c r="J1" s="200"/>
      <c r="K1" s="199"/>
      <c r="L1" s="199"/>
      <c r="M1" s="199"/>
      <c r="N1" s="199"/>
      <c r="O1" s="199"/>
      <c r="P1" s="200"/>
      <c r="Q1" s="201"/>
    </row>
    <row r="2" spans="1:18" ht="17.100000000000001" customHeight="1">
      <c r="A2" s="126" t="s">
        <v>1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</row>
    <row r="3" spans="1:18" ht="17.100000000000001" customHeight="1">
      <c r="A3" s="126" t="s">
        <v>2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18" ht="17.100000000000001" customHeight="1">
      <c r="A4" s="127" t="s">
        <v>14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</row>
    <row r="5" spans="1:18" ht="17.100000000000001" customHeight="1">
      <c r="A5" s="127" t="s">
        <v>21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</row>
    <row r="6" spans="1:18" ht="17.100000000000001" customHeight="1">
      <c r="A6" s="126" t="s">
        <v>22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</row>
    <row r="7" spans="1:18" ht="17.100000000000001" customHeight="1">
      <c r="A7" s="202"/>
      <c r="B7" s="10"/>
      <c r="C7" s="10"/>
      <c r="D7" s="10"/>
      <c r="E7" s="10"/>
      <c r="F7" s="10"/>
      <c r="G7" s="12"/>
      <c r="H7" s="10"/>
      <c r="I7" s="12"/>
      <c r="J7" s="13"/>
      <c r="K7" s="12"/>
      <c r="L7" s="12"/>
      <c r="M7" s="12"/>
      <c r="N7" s="12"/>
      <c r="O7" s="12"/>
      <c r="P7" s="13"/>
      <c r="Q7" s="203"/>
    </row>
    <row r="8" spans="1:18" ht="17.100000000000001" customHeight="1">
      <c r="A8" s="262" t="str">
        <f>'On-Campus IDC 55.5% Budget'!A8:A9</f>
        <v>UW Detailed Budget</v>
      </c>
      <c r="B8" s="312" t="s">
        <v>120</v>
      </c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4"/>
      <c r="R8" s="2"/>
    </row>
    <row r="9" spans="1:18" ht="17.100000000000001" customHeight="1">
      <c r="A9" s="262"/>
      <c r="B9" s="157"/>
      <c r="C9" s="158"/>
      <c r="D9" s="159"/>
      <c r="E9" s="160"/>
      <c r="F9" s="161"/>
      <c r="G9" s="162" t="s">
        <v>3</v>
      </c>
      <c r="H9" s="163"/>
      <c r="I9" s="162" t="s">
        <v>4</v>
      </c>
      <c r="J9" s="164"/>
      <c r="K9" s="162" t="s">
        <v>12</v>
      </c>
      <c r="L9" s="162"/>
      <c r="M9" s="162" t="s">
        <v>33</v>
      </c>
      <c r="N9" s="162"/>
      <c r="O9" s="162" t="s">
        <v>34</v>
      </c>
      <c r="P9" s="164"/>
      <c r="Q9" s="205" t="s">
        <v>5</v>
      </c>
    </row>
    <row r="10" spans="1:18" ht="31.5" customHeight="1">
      <c r="A10" s="206" t="s">
        <v>67</v>
      </c>
      <c r="B10" s="27" t="s">
        <v>65</v>
      </c>
      <c r="C10" s="27" t="s">
        <v>15</v>
      </c>
      <c r="D10" s="28" t="s">
        <v>50</v>
      </c>
      <c r="E10" s="116" t="s">
        <v>66</v>
      </c>
      <c r="F10" s="29"/>
      <c r="G10" s="111"/>
      <c r="H10" s="112"/>
      <c r="I10" s="111"/>
      <c r="J10" s="113"/>
      <c r="K10" s="111"/>
      <c r="L10" s="114"/>
      <c r="M10" s="111"/>
      <c r="N10" s="115"/>
      <c r="O10" s="111"/>
      <c r="P10" s="165"/>
      <c r="Q10" s="207"/>
    </row>
    <row r="11" spans="1:18" ht="17.100000000000001" customHeight="1">
      <c r="A11" s="208" t="s">
        <v>6</v>
      </c>
      <c r="B11" s="166">
        <f>D11/12</f>
        <v>0</v>
      </c>
      <c r="C11" s="167"/>
      <c r="D11" s="168">
        <v>0</v>
      </c>
      <c r="E11" s="169">
        <v>12</v>
      </c>
      <c r="F11" s="119"/>
      <c r="G11" s="170">
        <f>C11*D11*103%</f>
        <v>0</v>
      </c>
      <c r="H11" s="119"/>
      <c r="I11" s="170">
        <f>G11*1.03</f>
        <v>0</v>
      </c>
      <c r="J11" s="171"/>
      <c r="K11" s="170">
        <f>I11*1.03</f>
        <v>0</v>
      </c>
      <c r="L11" s="170"/>
      <c r="M11" s="170">
        <f>K11*1.03</f>
        <v>0</v>
      </c>
      <c r="N11" s="170"/>
      <c r="O11" s="170">
        <f>M11*1.03</f>
        <v>0</v>
      </c>
      <c r="P11" s="171"/>
      <c r="Q11" s="207">
        <f t="shared" ref="Q11:Q16" si="0">SUM(G11:O11)</f>
        <v>0</v>
      </c>
    </row>
    <row r="12" spans="1:18" ht="17.100000000000001" customHeight="1">
      <c r="A12" s="208"/>
      <c r="B12" s="166">
        <f>D12/12</f>
        <v>0</v>
      </c>
      <c r="C12" s="167"/>
      <c r="D12" s="168"/>
      <c r="E12" s="169">
        <v>12</v>
      </c>
      <c r="F12" s="119"/>
      <c r="G12" s="170">
        <f>C12*D12*103%</f>
        <v>0</v>
      </c>
      <c r="H12" s="119"/>
      <c r="I12" s="170">
        <f>G12*1.03</f>
        <v>0</v>
      </c>
      <c r="J12" s="171"/>
      <c r="K12" s="170">
        <f>I12*1.03</f>
        <v>0</v>
      </c>
      <c r="L12" s="170"/>
      <c r="M12" s="170">
        <f>K12*1.03</f>
        <v>0</v>
      </c>
      <c r="N12" s="170"/>
      <c r="O12" s="170">
        <f>M12*1.03</f>
        <v>0</v>
      </c>
      <c r="P12" s="171"/>
      <c r="Q12" s="207">
        <f t="shared" si="0"/>
        <v>0</v>
      </c>
    </row>
    <row r="13" spans="1:18" ht="17.100000000000001" customHeight="1">
      <c r="A13" s="208"/>
      <c r="B13" s="166">
        <f>D13/12</f>
        <v>0</v>
      </c>
      <c r="C13" s="167"/>
      <c r="D13" s="168"/>
      <c r="E13" s="169">
        <v>12</v>
      </c>
      <c r="F13" s="119"/>
      <c r="G13" s="170">
        <f>C13*D13*103%</f>
        <v>0</v>
      </c>
      <c r="H13" s="119"/>
      <c r="I13" s="170">
        <f>G13*1.03</f>
        <v>0</v>
      </c>
      <c r="J13" s="171"/>
      <c r="K13" s="170">
        <f>I13*1.03</f>
        <v>0</v>
      </c>
      <c r="L13" s="170"/>
      <c r="M13" s="170">
        <f>K13*1.03</f>
        <v>0</v>
      </c>
      <c r="N13" s="170"/>
      <c r="O13" s="170">
        <f>M13*1.03</f>
        <v>0</v>
      </c>
      <c r="P13" s="171"/>
      <c r="Q13" s="207">
        <f t="shared" si="0"/>
        <v>0</v>
      </c>
    </row>
    <row r="14" spans="1:18" ht="17.100000000000001" customHeight="1">
      <c r="A14" s="208"/>
      <c r="B14" s="166">
        <f>D14/12</f>
        <v>0</v>
      </c>
      <c r="C14" s="167"/>
      <c r="D14" s="168"/>
      <c r="E14" s="169">
        <v>12</v>
      </c>
      <c r="F14" s="119"/>
      <c r="G14" s="170">
        <f>C14*D14*103%</f>
        <v>0</v>
      </c>
      <c r="H14" s="119"/>
      <c r="I14" s="170">
        <f>G14*1.03</f>
        <v>0</v>
      </c>
      <c r="J14" s="171"/>
      <c r="K14" s="170">
        <f>I14*1.03</f>
        <v>0</v>
      </c>
      <c r="L14" s="170"/>
      <c r="M14" s="170">
        <f>K14*1.03</f>
        <v>0</v>
      </c>
      <c r="N14" s="170"/>
      <c r="O14" s="170">
        <f>M14*1.03</f>
        <v>0</v>
      </c>
      <c r="P14" s="171"/>
      <c r="Q14" s="207">
        <f t="shared" si="0"/>
        <v>0</v>
      </c>
    </row>
    <row r="15" spans="1:18" ht="17.100000000000001" customHeight="1">
      <c r="A15" s="208"/>
      <c r="B15" s="166">
        <f>D15/12</f>
        <v>0</v>
      </c>
      <c r="C15" s="167"/>
      <c r="D15" s="168"/>
      <c r="E15" s="169">
        <v>12</v>
      </c>
      <c r="F15" s="119"/>
      <c r="G15" s="170">
        <f>C15*D15*103%</f>
        <v>0</v>
      </c>
      <c r="H15" s="119"/>
      <c r="I15" s="170">
        <f>G15*1.03</f>
        <v>0</v>
      </c>
      <c r="J15" s="171"/>
      <c r="K15" s="170">
        <f>I15*1.03</f>
        <v>0</v>
      </c>
      <c r="L15" s="170"/>
      <c r="M15" s="170">
        <f>K15*1.03</f>
        <v>0</v>
      </c>
      <c r="N15" s="170"/>
      <c r="O15" s="170">
        <f>M15*1.03</f>
        <v>0</v>
      </c>
      <c r="P15" s="171"/>
      <c r="Q15" s="207">
        <f t="shared" si="0"/>
        <v>0</v>
      </c>
    </row>
    <row r="16" spans="1:18" ht="17.100000000000001" customHeight="1">
      <c r="A16" s="209"/>
      <c r="B16" s="172"/>
      <c r="C16" s="173"/>
      <c r="D16" s="174"/>
      <c r="E16" s="175"/>
      <c r="F16" s="3"/>
      <c r="G16" s="176">
        <f>SUM(G11:G15)</f>
        <v>0</v>
      </c>
      <c r="H16" s="176"/>
      <c r="I16" s="176">
        <f>SUM(I11:I15)</f>
        <v>0</v>
      </c>
      <c r="J16" s="176"/>
      <c r="K16" s="176">
        <f>SUM(K11:K15)</f>
        <v>0</v>
      </c>
      <c r="L16" s="176"/>
      <c r="M16" s="176">
        <f>SUM(M11:M15)</f>
        <v>0</v>
      </c>
      <c r="N16" s="176"/>
      <c r="O16" s="176">
        <f>SUM(O11:O15)</f>
        <v>0</v>
      </c>
      <c r="P16" s="176"/>
      <c r="Q16" s="210">
        <f t="shared" si="0"/>
        <v>0</v>
      </c>
    </row>
    <row r="17" spans="1:18" ht="17.100000000000001" customHeight="1">
      <c r="A17" s="211" t="s">
        <v>7</v>
      </c>
      <c r="B17" s="172"/>
      <c r="C17" s="173"/>
      <c r="D17" s="174"/>
      <c r="E17" s="175"/>
      <c r="F17" s="6"/>
      <c r="G17" s="3"/>
      <c r="H17" s="6"/>
      <c r="I17" s="3"/>
      <c r="J17" s="6"/>
      <c r="K17" s="3"/>
      <c r="L17" s="3"/>
      <c r="M17" s="3"/>
      <c r="N17" s="3"/>
      <c r="O17" s="3"/>
      <c r="P17" s="6"/>
      <c r="Q17" s="207"/>
    </row>
    <row r="18" spans="1:18" ht="17.100000000000001" customHeight="1">
      <c r="A18" s="212" t="s">
        <v>6</v>
      </c>
      <c r="B18" s="166">
        <f>D18/12</f>
        <v>0</v>
      </c>
      <c r="C18" s="177">
        <v>0</v>
      </c>
      <c r="D18" s="168">
        <v>0</v>
      </c>
      <c r="E18" s="169">
        <v>12</v>
      </c>
      <c r="F18" s="119"/>
      <c r="G18" s="170">
        <f>(B18*C18*E18)*1.03</f>
        <v>0</v>
      </c>
      <c r="H18" s="119"/>
      <c r="I18" s="170">
        <f>G18*1.03</f>
        <v>0</v>
      </c>
      <c r="J18" s="171"/>
      <c r="K18" s="170">
        <f>I18*1.03</f>
        <v>0</v>
      </c>
      <c r="L18" s="170"/>
      <c r="M18" s="170">
        <f>K18*1.03</f>
        <v>0</v>
      </c>
      <c r="N18" s="170"/>
      <c r="O18" s="170">
        <f>M18*1.03</f>
        <v>0</v>
      </c>
      <c r="P18" s="171"/>
      <c r="Q18" s="207">
        <f>SUM(G18:O18)</f>
        <v>0</v>
      </c>
    </row>
    <row r="19" spans="1:18" ht="17.100000000000001" customHeight="1">
      <c r="A19" s="212"/>
      <c r="B19" s="166">
        <f>D19/12</f>
        <v>0</v>
      </c>
      <c r="C19" s="177"/>
      <c r="D19" s="168"/>
      <c r="E19" s="169">
        <v>12</v>
      </c>
      <c r="F19" s="119"/>
      <c r="G19" s="170">
        <f>(B19*C19*E19)*1.03</f>
        <v>0</v>
      </c>
      <c r="H19" s="119"/>
      <c r="I19" s="170">
        <f>G19*1.03</f>
        <v>0</v>
      </c>
      <c r="J19" s="171"/>
      <c r="K19" s="170">
        <f>I19*1.03</f>
        <v>0</v>
      </c>
      <c r="L19" s="170"/>
      <c r="M19" s="170">
        <f>K19*1.03</f>
        <v>0</v>
      </c>
      <c r="N19" s="170"/>
      <c r="O19" s="170">
        <f>M19*1.03</f>
        <v>0</v>
      </c>
      <c r="P19" s="171"/>
      <c r="Q19" s="207">
        <f>SUM(G19:O19)</f>
        <v>0</v>
      </c>
    </row>
    <row r="20" spans="1:18" ht="17.100000000000001" customHeight="1">
      <c r="A20" s="208"/>
      <c r="B20" s="166">
        <f>D20/12</f>
        <v>0</v>
      </c>
      <c r="C20" s="177"/>
      <c r="D20" s="168"/>
      <c r="E20" s="169">
        <v>12</v>
      </c>
      <c r="F20" s="119"/>
      <c r="G20" s="170">
        <f>(B20*C20*E20)*1.03</f>
        <v>0</v>
      </c>
      <c r="H20" s="178"/>
      <c r="I20" s="170">
        <f>G20*1.03</f>
        <v>0</v>
      </c>
      <c r="J20" s="178"/>
      <c r="K20" s="170">
        <f>I20*1.03</f>
        <v>0</v>
      </c>
      <c r="L20" s="179"/>
      <c r="M20" s="170">
        <f>K20*1.03</f>
        <v>0</v>
      </c>
      <c r="N20" s="179"/>
      <c r="O20" s="170">
        <f>M20*1.03</f>
        <v>0</v>
      </c>
      <c r="P20" s="178"/>
      <c r="Q20" s="207">
        <f>SUM(G20:O20)</f>
        <v>0</v>
      </c>
    </row>
    <row r="21" spans="1:18" ht="17.100000000000001" customHeight="1">
      <c r="A21" s="209"/>
      <c r="B21" s="180"/>
      <c r="C21" s="9"/>
      <c r="D21" s="174"/>
      <c r="E21" s="9"/>
      <c r="F21" s="9"/>
      <c r="G21" s="181">
        <f>SUM(G18:G20)</f>
        <v>0</v>
      </c>
      <c r="H21" s="182"/>
      <c r="I21" s="181">
        <f>SUM(I18:I20)</f>
        <v>0</v>
      </c>
      <c r="J21" s="182"/>
      <c r="K21" s="181">
        <f>SUM(K18:K20)</f>
        <v>0</v>
      </c>
      <c r="L21" s="181"/>
      <c r="M21" s="181">
        <f>SUM(M18:M20)</f>
        <v>0</v>
      </c>
      <c r="N21" s="181"/>
      <c r="O21" s="181">
        <f>SUM(O18:O20)</f>
        <v>0</v>
      </c>
      <c r="P21" s="182"/>
      <c r="Q21" s="210">
        <f>SUM(G21:O21)</f>
        <v>0</v>
      </c>
    </row>
    <row r="22" spans="1:18" ht="17.100000000000001" customHeight="1">
      <c r="A22" s="204" t="s">
        <v>68</v>
      </c>
      <c r="B22" s="172"/>
      <c r="C22" s="183"/>
      <c r="D22" s="174"/>
      <c r="E22" s="175"/>
      <c r="F22" s="119"/>
      <c r="G22" s="179"/>
      <c r="H22" s="178"/>
      <c r="I22" s="179"/>
      <c r="J22" s="178"/>
      <c r="K22" s="179"/>
      <c r="L22" s="179"/>
      <c r="M22" s="179"/>
      <c r="N22" s="179"/>
      <c r="O22" s="179"/>
      <c r="P22" s="178"/>
      <c r="Q22" s="207"/>
      <c r="R22" s="26"/>
    </row>
    <row r="23" spans="1:18" ht="17.100000000000001" customHeight="1">
      <c r="A23" s="212" t="s">
        <v>18</v>
      </c>
      <c r="B23" s="166">
        <v>0.5</v>
      </c>
      <c r="C23" s="177">
        <f>2619*2</f>
        <v>5238</v>
      </c>
      <c r="D23" s="184">
        <f>B23*E23</f>
        <v>6</v>
      </c>
      <c r="E23" s="185">
        <v>12</v>
      </c>
      <c r="F23" s="119"/>
      <c r="G23" s="170">
        <f>(B23*C23*E23)*1.03</f>
        <v>32370.84</v>
      </c>
      <c r="H23" s="119"/>
      <c r="I23" s="170">
        <f>G23*1.03</f>
        <v>33341.965199999999</v>
      </c>
      <c r="J23" s="171"/>
      <c r="K23" s="170">
        <f>I23*1.03</f>
        <v>34342.224155999997</v>
      </c>
      <c r="L23" s="170"/>
      <c r="M23" s="170">
        <f>K23*1.03</f>
        <v>35372.490880679994</v>
      </c>
      <c r="N23" s="170"/>
      <c r="O23" s="170">
        <f>M23*1.03</f>
        <v>36433.665607100396</v>
      </c>
      <c r="P23" s="171"/>
      <c r="Q23" s="207">
        <f>SUM(G23:O23)</f>
        <v>171861.1858437804</v>
      </c>
    </row>
    <row r="24" spans="1:18" ht="17.100000000000001" customHeight="1">
      <c r="A24" s="212" t="s">
        <v>18</v>
      </c>
      <c r="B24" s="166">
        <v>0.5</v>
      </c>
      <c r="C24" s="186"/>
      <c r="D24" s="184">
        <f>B24*E24</f>
        <v>0</v>
      </c>
      <c r="E24" s="185"/>
      <c r="F24" s="119"/>
      <c r="G24" s="170">
        <f>(B24*C24*E24)*1.03</f>
        <v>0</v>
      </c>
      <c r="H24" s="178"/>
      <c r="I24" s="170">
        <f>G24*1.03</f>
        <v>0</v>
      </c>
      <c r="J24" s="178"/>
      <c r="K24" s="170">
        <f>I24*1.03</f>
        <v>0</v>
      </c>
      <c r="L24" s="170"/>
      <c r="M24" s="170">
        <f>K24*1.03</f>
        <v>0</v>
      </c>
      <c r="N24" s="170"/>
      <c r="O24" s="170">
        <f>M24*1.03</f>
        <v>0</v>
      </c>
      <c r="P24" s="178"/>
      <c r="Q24" s="207">
        <f>SUM(G24:O24)</f>
        <v>0</v>
      </c>
    </row>
    <row r="25" spans="1:18" ht="17.100000000000001" customHeight="1">
      <c r="A25" s="209"/>
      <c r="B25" s="180"/>
      <c r="C25" s="9"/>
      <c r="D25" s="174"/>
      <c r="E25" s="9"/>
      <c r="F25" s="9"/>
      <c r="G25" s="181">
        <f>SUM(G23:G24)</f>
        <v>32370.84</v>
      </c>
      <c r="H25" s="181"/>
      <c r="I25" s="181">
        <f t="shared" ref="I25:O25" si="1">SUM(I23:I24)</f>
        <v>33341.965199999999</v>
      </c>
      <c r="J25" s="181"/>
      <c r="K25" s="181">
        <f t="shared" si="1"/>
        <v>34342.224155999997</v>
      </c>
      <c r="L25" s="181"/>
      <c r="M25" s="181">
        <f t="shared" si="1"/>
        <v>35372.490880679994</v>
      </c>
      <c r="N25" s="181"/>
      <c r="O25" s="181">
        <f t="shared" si="1"/>
        <v>36433.665607100396</v>
      </c>
      <c r="P25" s="181"/>
      <c r="Q25" s="210">
        <f>SUM(G25:O25)</f>
        <v>171861.1858437804</v>
      </c>
    </row>
    <row r="26" spans="1:18" ht="17.100000000000001" customHeight="1">
      <c r="A26" s="204" t="s">
        <v>69</v>
      </c>
      <c r="B26" s="166"/>
      <c r="C26" s="187"/>
      <c r="D26" s="184"/>
      <c r="E26" s="188"/>
      <c r="F26" s="189"/>
      <c r="G26" s="190"/>
      <c r="H26" s="191"/>
      <c r="I26" s="190"/>
      <c r="J26" s="191"/>
      <c r="K26" s="190"/>
      <c r="L26" s="190"/>
      <c r="M26" s="190"/>
      <c r="N26" s="190"/>
      <c r="O26" s="190"/>
      <c r="P26" s="191"/>
      <c r="Q26" s="213"/>
    </row>
    <row r="27" spans="1:18" ht="17.100000000000001" customHeight="1">
      <c r="A27" s="208" t="s">
        <v>32</v>
      </c>
      <c r="B27" s="192"/>
      <c r="C27" s="186"/>
      <c r="D27" s="184">
        <f>B27*E27</f>
        <v>0</v>
      </c>
      <c r="E27" s="185"/>
      <c r="F27" s="119"/>
      <c r="G27" s="170">
        <f>(B27*C27*E27)*1.03</f>
        <v>0</v>
      </c>
      <c r="H27" s="178"/>
      <c r="I27" s="170">
        <f>G27*1.03</f>
        <v>0</v>
      </c>
      <c r="J27" s="178"/>
      <c r="K27" s="170">
        <f>I27*1.03</f>
        <v>0</v>
      </c>
      <c r="L27" s="170"/>
      <c r="M27" s="170">
        <f>K27*1.03</f>
        <v>0</v>
      </c>
      <c r="N27" s="170"/>
      <c r="O27" s="170">
        <f>M27*1.03</f>
        <v>0</v>
      </c>
      <c r="P27" s="178"/>
      <c r="Q27" s="207">
        <f>SUM(G27:O27)</f>
        <v>0</v>
      </c>
    </row>
    <row r="28" spans="1:18" ht="17.100000000000001" customHeight="1">
      <c r="A28" s="208" t="s">
        <v>32</v>
      </c>
      <c r="B28" s="192"/>
      <c r="C28" s="186"/>
      <c r="D28" s="184">
        <f>B28*E28</f>
        <v>0</v>
      </c>
      <c r="E28" s="185"/>
      <c r="F28" s="119"/>
      <c r="G28" s="170">
        <f>(B28*C28*E28)*1.03</f>
        <v>0</v>
      </c>
      <c r="H28" s="178"/>
      <c r="I28" s="170">
        <f>G28*1.03</f>
        <v>0</v>
      </c>
      <c r="J28" s="178"/>
      <c r="K28" s="170">
        <f>I28*1.03</f>
        <v>0</v>
      </c>
      <c r="L28" s="170"/>
      <c r="M28" s="170">
        <f>K28*1.03</f>
        <v>0</v>
      </c>
      <c r="N28" s="170"/>
      <c r="O28" s="170">
        <f>M28*1.03</f>
        <v>0</v>
      </c>
      <c r="P28" s="178"/>
      <c r="Q28" s="207">
        <f>SUM(G28:O28)</f>
        <v>0</v>
      </c>
    </row>
    <row r="29" spans="1:18" ht="17.100000000000001" customHeight="1">
      <c r="A29" s="208"/>
      <c r="B29" s="166"/>
      <c r="C29" s="187"/>
      <c r="D29" s="184"/>
      <c r="E29" s="193"/>
      <c r="F29" s="119"/>
      <c r="G29" s="194">
        <f>SUM(G27:G28)</f>
        <v>0</v>
      </c>
      <c r="H29" s="194"/>
      <c r="I29" s="194">
        <f>SUM(I27:I28)</f>
        <v>0</v>
      </c>
      <c r="J29" s="194"/>
      <c r="K29" s="194">
        <f>SUM(K27:K28)</f>
        <v>0</v>
      </c>
      <c r="L29" s="194"/>
      <c r="M29" s="194">
        <f>SUM(M27:M28)</f>
        <v>0</v>
      </c>
      <c r="N29" s="194"/>
      <c r="O29" s="194">
        <f>SUM(O27:O28)</f>
        <v>0</v>
      </c>
      <c r="P29" s="195"/>
      <c r="Q29" s="210">
        <f>SUM(G29:O29)</f>
        <v>0</v>
      </c>
    </row>
    <row r="30" spans="1:18" ht="17.100000000000001" customHeight="1">
      <c r="A30" s="30" t="s">
        <v>24</v>
      </c>
      <c r="B30" s="31"/>
      <c r="C30" s="21"/>
      <c r="D30" s="21"/>
      <c r="E30" s="21"/>
      <c r="F30" s="21"/>
      <c r="G30" s="24">
        <f>G16+G21+G25+G29</f>
        <v>32370.84</v>
      </c>
      <c r="H30" s="24"/>
      <c r="I30" s="24">
        <f>I16+I21+I25+I29</f>
        <v>33341.965199999999</v>
      </c>
      <c r="J30" s="24"/>
      <c r="K30" s="24">
        <f>K16+K21+K25+K29</f>
        <v>34342.224155999997</v>
      </c>
      <c r="L30" s="24"/>
      <c r="M30" s="24">
        <f>M16+M21+M25+M29</f>
        <v>35372.490880679994</v>
      </c>
      <c r="N30" s="24"/>
      <c r="O30" s="24">
        <f>O16+O21+O25+O29</f>
        <v>36433.665607100396</v>
      </c>
      <c r="P30" s="25"/>
      <c r="Q30" s="214">
        <f>SUM(G30:O30)</f>
        <v>171861.1858437804</v>
      </c>
      <c r="R30" s="16"/>
    </row>
    <row r="31" spans="1:18" ht="25.5" customHeight="1">
      <c r="A31" s="204" t="s">
        <v>13</v>
      </c>
      <c r="B31" s="117" t="s">
        <v>16</v>
      </c>
      <c r="C31" s="118" t="s">
        <v>17</v>
      </c>
      <c r="D31" s="119"/>
      <c r="E31" s="119"/>
      <c r="F31" s="119"/>
      <c r="G31" s="120"/>
      <c r="H31" s="120"/>
      <c r="I31" s="120"/>
      <c r="J31" s="120"/>
      <c r="K31" s="120"/>
      <c r="L31" s="120"/>
      <c r="M31" s="120"/>
      <c r="N31" s="120"/>
      <c r="O31" s="120"/>
      <c r="P31" s="1"/>
      <c r="Q31" s="215"/>
    </row>
    <row r="32" spans="1:18" ht="17.100000000000001" customHeight="1">
      <c r="A32" s="208" t="s">
        <v>70</v>
      </c>
      <c r="B32" s="44">
        <v>10</v>
      </c>
      <c r="C32" s="74">
        <f>'On-Campus IDC 55.5% Budget'!C32</f>
        <v>0.23200000000000001</v>
      </c>
      <c r="D32" s="196"/>
      <c r="E32" s="119"/>
      <c r="F32" s="119"/>
      <c r="G32" s="39">
        <f>G16*$C$32</f>
        <v>0</v>
      </c>
      <c r="H32" s="39"/>
      <c r="I32" s="39">
        <f>I16*$C$32</f>
        <v>0</v>
      </c>
      <c r="J32" s="39" t="s">
        <v>6</v>
      </c>
      <c r="K32" s="39">
        <f>K16*$C$32</f>
        <v>0</v>
      </c>
      <c r="L32" s="39"/>
      <c r="M32" s="39">
        <f>M16*$C$32</f>
        <v>0</v>
      </c>
      <c r="N32" s="39"/>
      <c r="O32" s="39">
        <f>O16*$C$32</f>
        <v>0</v>
      </c>
      <c r="P32" s="40"/>
      <c r="Q32" s="41">
        <f t="shared" ref="Q32:Q37" si="2">SUM(G32:O32)</f>
        <v>0</v>
      </c>
    </row>
    <row r="33" spans="1:31" ht="17.100000000000001" customHeight="1">
      <c r="A33" s="208" t="s">
        <v>8</v>
      </c>
      <c r="B33" s="44">
        <v>70</v>
      </c>
      <c r="C33" s="74">
        <f>'On-Campus IDC 55.5% Budget'!C33</f>
        <v>0.29399999999999998</v>
      </c>
      <c r="D33" s="196"/>
      <c r="E33" s="119"/>
      <c r="F33" s="119"/>
      <c r="G33" s="39">
        <f>G21*$C$33</f>
        <v>0</v>
      </c>
      <c r="H33" s="39"/>
      <c r="I33" s="39">
        <f>I21*$C$33</f>
        <v>0</v>
      </c>
      <c r="J33" s="39" t="s">
        <v>6</v>
      </c>
      <c r="K33" s="39">
        <f>K21*$C$33</f>
        <v>0</v>
      </c>
      <c r="L33" s="39"/>
      <c r="M33" s="39">
        <f>M21*$C$33</f>
        <v>0</v>
      </c>
      <c r="N33" s="39"/>
      <c r="O33" s="39">
        <f>O21*$C$33</f>
        <v>0</v>
      </c>
      <c r="P33" s="40"/>
      <c r="Q33" s="41">
        <f t="shared" si="2"/>
        <v>0</v>
      </c>
    </row>
    <row r="34" spans="1:31" ht="17.100000000000001" customHeight="1">
      <c r="A34" s="208" t="s">
        <v>9</v>
      </c>
      <c r="B34" s="44">
        <v>40</v>
      </c>
      <c r="C34" s="74">
        <f>'On-Campus IDC 55.5% Budget'!C34</f>
        <v>0.216</v>
      </c>
      <c r="D34" s="196"/>
      <c r="E34" s="119"/>
      <c r="F34" s="119"/>
      <c r="G34" s="39">
        <f>G25*$C$34</f>
        <v>6992.1014400000004</v>
      </c>
      <c r="H34" s="39"/>
      <c r="I34" s="39">
        <f>I25*$C$34</f>
        <v>7201.8644832</v>
      </c>
      <c r="J34" s="39" t="s">
        <v>6</v>
      </c>
      <c r="K34" s="39">
        <f>K25*$C$34</f>
        <v>7417.9204176959993</v>
      </c>
      <c r="L34" s="39"/>
      <c r="M34" s="39">
        <f>M25*$C$34</f>
        <v>7640.4580302268787</v>
      </c>
      <c r="N34" s="39"/>
      <c r="O34" s="39">
        <f>O25*$C$34</f>
        <v>7869.6717711336851</v>
      </c>
      <c r="P34" s="40"/>
      <c r="Q34" s="41">
        <f t="shared" si="2"/>
        <v>37122.016142256565</v>
      </c>
    </row>
    <row r="35" spans="1:31" ht="17.100000000000001" customHeight="1">
      <c r="A35" s="208" t="s">
        <v>10</v>
      </c>
      <c r="B35" s="44">
        <v>80</v>
      </c>
      <c r="C35" s="74">
        <f>'On-Campus IDC 55.5% Budget'!C35</f>
        <v>0.20399999999999999</v>
      </c>
      <c r="D35" s="196"/>
      <c r="E35" s="119"/>
      <c r="F35" s="119"/>
      <c r="G35" s="39">
        <f>G29*$C$35</f>
        <v>0</v>
      </c>
      <c r="H35" s="40">
        <f>F35*1.04</f>
        <v>0</v>
      </c>
      <c r="I35" s="39">
        <f>I29*$C$35</f>
        <v>0</v>
      </c>
      <c r="J35" s="39"/>
      <c r="K35" s="39">
        <f>K29*$C$35</f>
        <v>0</v>
      </c>
      <c r="L35" s="39"/>
      <c r="M35" s="39">
        <f>M29*$C$35</f>
        <v>0</v>
      </c>
      <c r="N35" s="39"/>
      <c r="O35" s="39">
        <f>O29*$C$35</f>
        <v>0</v>
      </c>
      <c r="P35" s="39"/>
      <c r="Q35" s="41">
        <f t="shared" si="2"/>
        <v>0</v>
      </c>
    </row>
    <row r="36" spans="1:31" ht="17.100000000000001" customHeight="1">
      <c r="A36" s="208" t="s">
        <v>59</v>
      </c>
      <c r="B36" s="45">
        <v>90</v>
      </c>
      <c r="C36" s="74">
        <f>'On-Campus IDC 55.5% Budget'!C36</f>
        <v>0.216</v>
      </c>
      <c r="D36" s="196"/>
      <c r="E36" s="119"/>
      <c r="F36" s="119"/>
      <c r="G36" s="39"/>
      <c r="H36" s="40">
        <f>F36*1.04</f>
        <v>0</v>
      </c>
      <c r="I36" s="46"/>
      <c r="J36" s="40">
        <f>H36*1.04</f>
        <v>0</v>
      </c>
      <c r="K36" s="46"/>
      <c r="L36" s="46"/>
      <c r="M36" s="46"/>
      <c r="N36" s="46"/>
      <c r="O36" s="46"/>
      <c r="P36" s="40"/>
      <c r="Q36" s="41">
        <f t="shared" si="2"/>
        <v>0</v>
      </c>
    </row>
    <row r="37" spans="1:31" ht="17.100000000000001" customHeight="1">
      <c r="A37" s="32" t="s">
        <v>23</v>
      </c>
      <c r="B37" s="19"/>
      <c r="C37" s="21"/>
      <c r="D37" s="21"/>
      <c r="E37" s="21"/>
      <c r="F37" s="21"/>
      <c r="G37" s="33">
        <f>SUM(G32:G36)</f>
        <v>6992.1014400000004</v>
      </c>
      <c r="H37" s="33"/>
      <c r="I37" s="33">
        <f>SUM(I32:I36)</f>
        <v>7201.8644832</v>
      </c>
      <c r="J37" s="33"/>
      <c r="K37" s="33">
        <f>SUM(K32:K36)</f>
        <v>7417.9204176959993</v>
      </c>
      <c r="L37" s="33"/>
      <c r="M37" s="33">
        <f>SUM(M32:M36)</f>
        <v>7640.4580302268787</v>
      </c>
      <c r="N37" s="33"/>
      <c r="O37" s="33">
        <f>SUM(O32:O36)</f>
        <v>7869.6717711336851</v>
      </c>
      <c r="P37" s="33"/>
      <c r="Q37" s="214">
        <f t="shared" si="2"/>
        <v>37122.016142256565</v>
      </c>
    </row>
    <row r="38" spans="1:31" ht="17.100000000000001" customHeight="1">
      <c r="A38" s="72" t="s">
        <v>72</v>
      </c>
      <c r="B38" s="60"/>
      <c r="C38" s="60"/>
      <c r="D38" s="60"/>
      <c r="E38" s="60"/>
      <c r="F38" s="60"/>
      <c r="G38" s="64"/>
      <c r="H38" s="65"/>
      <c r="I38" s="66"/>
      <c r="J38" s="67"/>
      <c r="K38" s="66"/>
      <c r="L38" s="66"/>
      <c r="M38" s="66"/>
      <c r="N38" s="66"/>
      <c r="O38" s="66"/>
      <c r="P38" s="67"/>
      <c r="Q38" s="66">
        <f>SUM(G38:O38)</f>
        <v>0</v>
      </c>
    </row>
    <row r="39" spans="1:31" ht="17.100000000000001" customHeight="1">
      <c r="A39" s="216" t="s">
        <v>36</v>
      </c>
      <c r="B39" s="56"/>
      <c r="C39" s="57"/>
      <c r="D39" s="57"/>
      <c r="E39" s="58"/>
      <c r="F39" s="59"/>
      <c r="G39" s="77"/>
      <c r="H39" s="78"/>
      <c r="I39" s="77"/>
      <c r="J39" s="78"/>
      <c r="K39" s="77"/>
      <c r="L39" s="77"/>
      <c r="M39" s="77"/>
      <c r="N39" s="77"/>
      <c r="O39" s="77"/>
      <c r="P39" s="68"/>
      <c r="Q39" s="66">
        <f>SUM(G39:O39)</f>
        <v>0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1" ht="17.100000000000001" customHeight="1">
      <c r="A40" s="72" t="s">
        <v>71</v>
      </c>
      <c r="B40" s="56"/>
      <c r="C40" s="58"/>
      <c r="D40" s="58"/>
      <c r="E40" s="58"/>
      <c r="F40" s="61"/>
      <c r="G40" s="66"/>
      <c r="H40" s="67"/>
      <c r="I40" s="66"/>
      <c r="J40" s="67"/>
      <c r="K40" s="66"/>
      <c r="L40" s="66"/>
      <c r="M40" s="66"/>
      <c r="N40" s="66"/>
      <c r="O40" s="66"/>
      <c r="P40" s="69"/>
      <c r="Q40" s="66">
        <f>SUM(G40:O40)</f>
        <v>0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:31" s="4" customFormat="1" ht="17.100000000000001" customHeight="1">
      <c r="A41" s="217" t="s">
        <v>61</v>
      </c>
      <c r="B41" s="62"/>
      <c r="C41" s="62"/>
      <c r="D41" s="62"/>
      <c r="E41" s="62"/>
      <c r="F41" s="62"/>
      <c r="G41" s="64"/>
      <c r="H41" s="64"/>
      <c r="I41" s="64"/>
      <c r="J41" s="64"/>
      <c r="K41" s="64"/>
      <c r="L41" s="64"/>
      <c r="M41" s="64"/>
      <c r="N41" s="64"/>
      <c r="O41" s="64"/>
      <c r="P41" s="70"/>
      <c r="Q41" s="66">
        <f>SUM(G41:O41)</f>
        <v>0</v>
      </c>
      <c r="R41" s="8"/>
      <c r="S41" s="9"/>
      <c r="T41" s="9"/>
      <c r="U41" s="9"/>
      <c r="V41" s="9"/>
      <c r="W41" s="9"/>
      <c r="X41" s="9"/>
      <c r="Y41" s="9"/>
      <c r="Z41" s="8"/>
      <c r="AA41" s="8"/>
      <c r="AB41" s="8"/>
      <c r="AC41" s="8"/>
      <c r="AD41" s="8"/>
      <c r="AE41" s="8"/>
    </row>
    <row r="42" spans="1:31" ht="17.100000000000001" customHeight="1">
      <c r="A42" s="216" t="s">
        <v>39</v>
      </c>
      <c r="B42" s="63"/>
      <c r="C42" s="60"/>
      <c r="D42" s="60"/>
      <c r="E42" s="60"/>
      <c r="F42" s="60"/>
      <c r="G42" s="71"/>
      <c r="H42" s="65"/>
      <c r="I42" s="66"/>
      <c r="J42" s="67"/>
      <c r="K42" s="66"/>
      <c r="L42" s="66"/>
      <c r="M42" s="66"/>
      <c r="N42" s="66"/>
      <c r="O42" s="66"/>
      <c r="P42" s="67"/>
      <c r="Q42" s="66">
        <f>SUM(G42:O42)</f>
        <v>0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spans="1:31" s="8" customFormat="1" ht="17.100000000000001" customHeight="1">
      <c r="A43" s="216"/>
      <c r="B43" s="56"/>
      <c r="C43" s="146" t="s">
        <v>88</v>
      </c>
      <c r="D43" s="147" t="s">
        <v>19</v>
      </c>
      <c r="E43" s="148" t="s">
        <v>20</v>
      </c>
      <c r="F43" s="59"/>
      <c r="G43" s="145"/>
      <c r="H43" s="59"/>
      <c r="I43" s="145"/>
      <c r="J43" s="59"/>
      <c r="K43" s="145"/>
      <c r="L43" s="145"/>
      <c r="M43" s="145"/>
      <c r="N43" s="145"/>
      <c r="O43" s="145"/>
      <c r="P43" s="59"/>
      <c r="Q43" s="218"/>
    </row>
    <row r="44" spans="1:31" s="8" customFormat="1" ht="17.100000000000001" customHeight="1">
      <c r="A44" s="208" t="s">
        <v>91</v>
      </c>
      <c r="B44" s="9"/>
      <c r="C44" s="108" t="e">
        <f>#REF!</f>
        <v>#REF!</v>
      </c>
      <c r="D44" s="109">
        <v>3</v>
      </c>
      <c r="E44" s="110"/>
      <c r="F44" s="119"/>
      <c r="G44" s="170" t="e">
        <f>(C44*D44*E44)*1.05</f>
        <v>#REF!</v>
      </c>
      <c r="H44" s="119"/>
      <c r="I44" s="170" t="e">
        <f>G44*1.05</f>
        <v>#REF!</v>
      </c>
      <c r="J44" s="171"/>
      <c r="K44" s="170" t="e">
        <f>I44*1.05</f>
        <v>#REF!</v>
      </c>
      <c r="L44" s="170"/>
      <c r="M44" s="170" t="e">
        <f>K44*1.05</f>
        <v>#REF!</v>
      </c>
      <c r="N44" s="170"/>
      <c r="O44" s="170" t="e">
        <f>M44*1.05</f>
        <v>#REF!</v>
      </c>
      <c r="P44" s="171"/>
      <c r="Q44" s="207" t="e">
        <f>SUM(G44:O44)</f>
        <v>#REF!</v>
      </c>
    </row>
    <row r="45" spans="1:31" s="4" customFormat="1" ht="17.100000000000001" customHeight="1">
      <c r="A45" s="208" t="s">
        <v>90</v>
      </c>
      <c r="B45" s="9"/>
      <c r="C45" s="121" t="e">
        <f>#REF!</f>
        <v>#REF!</v>
      </c>
      <c r="D45" s="109">
        <v>1</v>
      </c>
      <c r="E45" s="110"/>
      <c r="F45" s="119"/>
      <c r="G45" s="170" t="e">
        <f>(C45*D45*E45)*1.05</f>
        <v>#REF!</v>
      </c>
      <c r="H45" s="119"/>
      <c r="I45" s="170" t="e">
        <f>G45*1.05</f>
        <v>#REF!</v>
      </c>
      <c r="J45" s="171"/>
      <c r="K45" s="170" t="e">
        <f>I45*1.05</f>
        <v>#REF!</v>
      </c>
      <c r="L45" s="170"/>
      <c r="M45" s="170" t="e">
        <f>K45*1.05</f>
        <v>#REF!</v>
      </c>
      <c r="N45" s="170"/>
      <c r="O45" s="170" t="e">
        <f>M45*1.05</f>
        <v>#REF!</v>
      </c>
      <c r="P45" s="171"/>
      <c r="Q45" s="207" t="e">
        <f>SUM(G45:O45)</f>
        <v>#REF!</v>
      </c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1:31" s="8" customFormat="1" ht="17.100000000000001" customHeight="1">
      <c r="A46" s="32" t="s">
        <v>89</v>
      </c>
      <c r="B46" s="19"/>
      <c r="C46" s="20"/>
      <c r="D46" s="20"/>
      <c r="E46" s="21"/>
      <c r="F46" s="22"/>
      <c r="G46" s="23" t="e">
        <f>SUM(G44:G45)</f>
        <v>#REF!</v>
      </c>
      <c r="H46" s="22"/>
      <c r="I46" s="23" t="e">
        <f>SUM(I44:I45)</f>
        <v>#REF!</v>
      </c>
      <c r="J46" s="22"/>
      <c r="K46" s="23" t="e">
        <f>SUM(K44:K45)</f>
        <v>#REF!</v>
      </c>
      <c r="L46" s="23"/>
      <c r="M46" s="23" t="e">
        <f>SUM(M44:M45)</f>
        <v>#REF!</v>
      </c>
      <c r="N46" s="23"/>
      <c r="O46" s="23" t="e">
        <f>SUM(O44:O45)</f>
        <v>#REF!</v>
      </c>
      <c r="P46" s="22"/>
      <c r="Q46" s="214" t="e">
        <f>SUM(G46:O46)</f>
        <v>#REF!</v>
      </c>
    </row>
    <row r="47" spans="1:31" s="8" customFormat="1" ht="17.100000000000001" customHeight="1">
      <c r="A47" s="219"/>
      <c r="B47" s="11"/>
      <c r="C47" s="10"/>
      <c r="D47" s="10"/>
      <c r="E47" s="10"/>
      <c r="F47" s="10"/>
      <c r="G47" s="12"/>
      <c r="H47" s="10"/>
      <c r="I47" s="12"/>
      <c r="J47" s="13"/>
      <c r="K47" s="12"/>
      <c r="L47" s="12"/>
      <c r="M47" s="12"/>
      <c r="N47" s="12"/>
      <c r="O47" s="12"/>
      <c r="P47" s="13"/>
      <c r="Q47" s="203"/>
    </row>
    <row r="48" spans="1:31" ht="17.100000000000001" customHeight="1">
      <c r="A48" s="258" t="s">
        <v>25</v>
      </c>
      <c r="B48" s="258"/>
      <c r="C48" s="258"/>
      <c r="D48" s="258"/>
      <c r="E48" s="258"/>
      <c r="F48" s="258"/>
      <c r="G48" s="47" t="e">
        <f>G30+G37+G38+G39+G40+G41+G42+G46</f>
        <v>#REF!</v>
      </c>
      <c r="H48" s="47"/>
      <c r="I48" s="47" t="e">
        <f>I30+I37+I38+I39+I40+I41+I42+I46</f>
        <v>#REF!</v>
      </c>
      <c r="J48" s="47"/>
      <c r="K48" s="47" t="e">
        <f>K30+K37+K38+K39+K40+K41+K42+K46</f>
        <v>#REF!</v>
      </c>
      <c r="L48" s="47"/>
      <c r="M48" s="47" t="e">
        <f>M30+M37+M38+M39+M40+M41+M42+M46</f>
        <v>#REF!</v>
      </c>
      <c r="N48" s="47"/>
      <c r="O48" s="47" t="e">
        <f>O30+O37+O38+O39+O40+O41+O42+O46</f>
        <v>#REF!</v>
      </c>
      <c r="P48" s="48"/>
      <c r="Q48" s="49" t="e">
        <f t="shared" ref="Q48:Q55" si="3">SUM(G48:O48)</f>
        <v>#REF!</v>
      </c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49" spans="1:24" ht="17.100000000000001" customHeight="1">
      <c r="A49" s="50" t="s">
        <v>0</v>
      </c>
      <c r="B49" s="243" t="s">
        <v>26</v>
      </c>
      <c r="C49" s="244"/>
      <c r="D49" s="244"/>
      <c r="E49" s="244"/>
      <c r="F49" s="245"/>
      <c r="G49" s="34">
        <v>0</v>
      </c>
      <c r="H49" s="36"/>
      <c r="I49" s="34">
        <v>0</v>
      </c>
      <c r="J49" s="24"/>
      <c r="K49" s="34">
        <v>0</v>
      </c>
      <c r="L49" s="24"/>
      <c r="M49" s="34"/>
      <c r="N49" s="34"/>
      <c r="O49" s="34"/>
      <c r="P49" s="25"/>
      <c r="Q49" s="34">
        <f t="shared" si="3"/>
        <v>0</v>
      </c>
    </row>
    <row r="50" spans="1:24" s="9" customFormat="1" ht="17.100000000000001" customHeight="1">
      <c r="A50" s="246" t="s">
        <v>35</v>
      </c>
      <c r="B50" s="247"/>
      <c r="C50" s="247"/>
      <c r="D50" s="247"/>
      <c r="E50" s="247"/>
      <c r="F50" s="248"/>
      <c r="G50" s="84" t="e">
        <f>G48+G49</f>
        <v>#REF!</v>
      </c>
      <c r="H50" s="84"/>
      <c r="I50" s="84" t="e">
        <f>I48+I49</f>
        <v>#REF!</v>
      </c>
      <c r="J50" s="84"/>
      <c r="K50" s="84" t="e">
        <f>K48+K49</f>
        <v>#REF!</v>
      </c>
      <c r="L50" s="84"/>
      <c r="M50" s="84" t="e">
        <f>M48+M49</f>
        <v>#REF!</v>
      </c>
      <c r="N50" s="84"/>
      <c r="O50" s="84" t="e">
        <f>O48+O49</f>
        <v>#REF!</v>
      </c>
      <c r="P50" s="84"/>
      <c r="Q50" s="84" t="e">
        <f t="shared" si="3"/>
        <v>#REF!</v>
      </c>
    </row>
    <row r="51" spans="1:24" s="9" customFormat="1" ht="17.100000000000001" customHeight="1">
      <c r="A51" s="51" t="s">
        <v>27</v>
      </c>
      <c r="B51" s="17"/>
      <c r="C51" s="18"/>
      <c r="D51" s="18"/>
      <c r="E51" s="52"/>
      <c r="F51" s="18"/>
      <c r="G51" s="34">
        <f>G49*E51</f>
        <v>0</v>
      </c>
      <c r="H51" s="34"/>
      <c r="I51" s="34">
        <f>I49*E51</f>
        <v>0</v>
      </c>
      <c r="J51" s="35"/>
      <c r="K51" s="34">
        <f>K49*E51</f>
        <v>0</v>
      </c>
      <c r="L51" s="34"/>
      <c r="M51" s="34">
        <f>M49*E51</f>
        <v>0</v>
      </c>
      <c r="N51" s="34"/>
      <c r="O51" s="34">
        <f>O49*E51</f>
        <v>0</v>
      </c>
      <c r="P51" s="35"/>
      <c r="Q51" s="34">
        <f t="shared" si="3"/>
        <v>0</v>
      </c>
      <c r="S51"/>
      <c r="T51"/>
      <c r="U51"/>
      <c r="V51"/>
      <c r="W51"/>
      <c r="X51"/>
    </row>
    <row r="52" spans="1:24" s="8" customFormat="1" ht="17.100000000000001" customHeight="1">
      <c r="A52" s="246" t="s">
        <v>28</v>
      </c>
      <c r="B52" s="247"/>
      <c r="C52" s="247"/>
      <c r="D52" s="247"/>
      <c r="E52" s="247"/>
      <c r="F52" s="248"/>
      <c r="G52" s="34" t="e">
        <f>G50+G51</f>
        <v>#REF!</v>
      </c>
      <c r="H52" s="34"/>
      <c r="I52" s="34" t="e">
        <f>I50+I51</f>
        <v>#REF!</v>
      </c>
      <c r="J52" s="34"/>
      <c r="K52" s="34" t="e">
        <f>K50+K51</f>
        <v>#REF!</v>
      </c>
      <c r="L52" s="34"/>
      <c r="M52" s="34" t="e">
        <f>M50+M51</f>
        <v>#REF!</v>
      </c>
      <c r="N52" s="34"/>
      <c r="O52" s="34" t="e">
        <f>O50+O51</f>
        <v>#REF!</v>
      </c>
      <c r="P52" s="34"/>
      <c r="Q52" s="34" t="e">
        <f t="shared" si="3"/>
        <v>#REF!</v>
      </c>
      <c r="S52"/>
      <c r="T52"/>
      <c r="U52"/>
      <c r="V52"/>
      <c r="W52"/>
      <c r="X52"/>
    </row>
    <row r="53" spans="1:24" s="8" customFormat="1" ht="17.100000000000001" customHeight="1">
      <c r="A53" s="53"/>
      <c r="B53" s="249" t="s">
        <v>29</v>
      </c>
      <c r="C53" s="249"/>
      <c r="D53" s="249"/>
      <c r="E53" s="54"/>
      <c r="F53" s="55"/>
      <c r="G53" s="73" t="e">
        <f>G48-G46-G42</f>
        <v>#REF!</v>
      </c>
      <c r="H53" s="34"/>
      <c r="I53" s="34" t="e">
        <f>I48-I46-I42</f>
        <v>#REF!</v>
      </c>
      <c r="J53" s="34"/>
      <c r="K53" s="34" t="e">
        <f>K48-K46-K42</f>
        <v>#REF!</v>
      </c>
      <c r="L53" s="34"/>
      <c r="M53" s="34" t="e">
        <f>M48-M46-M42</f>
        <v>#REF!</v>
      </c>
      <c r="N53" s="34"/>
      <c r="O53" s="34" t="e">
        <f>O48-O46-O42</f>
        <v>#REF!</v>
      </c>
      <c r="P53" s="34"/>
      <c r="Q53" s="34" t="e">
        <f t="shared" si="3"/>
        <v>#REF!</v>
      </c>
      <c r="S53"/>
      <c r="T53"/>
      <c r="U53"/>
      <c r="V53"/>
      <c r="W53"/>
      <c r="X53"/>
    </row>
    <row r="54" spans="1:24" s="9" customFormat="1" ht="17.100000000000001" customHeight="1">
      <c r="A54" s="53"/>
      <c r="B54" s="250" t="s">
        <v>30</v>
      </c>
      <c r="C54" s="251"/>
      <c r="D54" s="252"/>
      <c r="E54" s="43">
        <v>0.26</v>
      </c>
      <c r="F54" s="18"/>
      <c r="G54" s="122" t="e">
        <f>G53*E54</f>
        <v>#REF!</v>
      </c>
      <c r="H54" s="123"/>
      <c r="I54" s="122" t="e">
        <f>I53*E54</f>
        <v>#REF!</v>
      </c>
      <c r="J54" s="124"/>
      <c r="K54" s="122" t="e">
        <f>K53*E54</f>
        <v>#REF!</v>
      </c>
      <c r="L54" s="122"/>
      <c r="M54" s="122" t="e">
        <f>M53*E54</f>
        <v>#REF!</v>
      </c>
      <c r="N54" s="122"/>
      <c r="O54" s="122" t="e">
        <f>O53*E54</f>
        <v>#REF!</v>
      </c>
      <c r="P54" s="124"/>
      <c r="Q54" s="125" t="e">
        <f t="shared" si="3"/>
        <v>#REF!</v>
      </c>
      <c r="S54"/>
      <c r="T54"/>
      <c r="U54"/>
      <c r="V54"/>
      <c r="W54"/>
      <c r="X54"/>
    </row>
    <row r="55" spans="1:24" s="8" customFormat="1" ht="17.100000000000001" customHeight="1">
      <c r="A55" s="254" t="s">
        <v>31</v>
      </c>
      <c r="B55" s="255"/>
      <c r="C55" s="255"/>
      <c r="D55" s="255"/>
      <c r="E55" s="255"/>
      <c r="F55" s="256"/>
      <c r="G55" s="38" t="e">
        <f>G52+G54</f>
        <v>#REF!</v>
      </c>
      <c r="H55" s="38"/>
      <c r="I55" s="38" t="e">
        <f t="shared" ref="I55:O55" si="4">I52+I54</f>
        <v>#REF!</v>
      </c>
      <c r="J55" s="38"/>
      <c r="K55" s="38" t="e">
        <f t="shared" si="4"/>
        <v>#REF!</v>
      </c>
      <c r="L55" s="38"/>
      <c r="M55" s="38" t="e">
        <f t="shared" si="4"/>
        <v>#REF!</v>
      </c>
      <c r="N55" s="38"/>
      <c r="O55" s="38" t="e">
        <f t="shared" si="4"/>
        <v>#REF!</v>
      </c>
      <c r="P55" s="38"/>
      <c r="Q55" s="34" t="e">
        <f t="shared" si="3"/>
        <v>#REF!</v>
      </c>
      <c r="S55"/>
      <c r="T55"/>
      <c r="U55"/>
      <c r="V55"/>
      <c r="W55"/>
      <c r="X55"/>
    </row>
    <row r="56" spans="1:24" s="8" customFormat="1" ht="17.100000000000001" customHeight="1">
      <c r="A56" s="204"/>
      <c r="B56" s="7"/>
      <c r="C56" s="5"/>
      <c r="D56" s="5"/>
      <c r="E56" s="5"/>
      <c r="F56" s="3"/>
      <c r="G56" s="7"/>
      <c r="H56" s="5"/>
      <c r="I56" s="5"/>
      <c r="J56" s="5"/>
      <c r="K56" s="3"/>
      <c r="L56" s="7"/>
      <c r="M56" s="5"/>
      <c r="N56" s="5"/>
      <c r="O56" s="5"/>
      <c r="P56" s="3"/>
      <c r="Q56" s="220"/>
      <c r="R56" s="5"/>
      <c r="S56"/>
      <c r="T56"/>
      <c r="U56"/>
      <c r="V56"/>
      <c r="W56"/>
      <c r="X56"/>
    </row>
    <row r="57" spans="1:24" s="9" customFormat="1" ht="17.100000000000001" customHeight="1">
      <c r="A57" s="204"/>
      <c r="B57" s="7"/>
      <c r="C57" s="5"/>
      <c r="D57" s="5"/>
      <c r="E57" s="5"/>
      <c r="F57" s="3"/>
      <c r="G57" s="7"/>
      <c r="H57" s="5"/>
      <c r="I57" s="5"/>
      <c r="J57" s="5"/>
      <c r="K57" s="3"/>
      <c r="L57" s="7"/>
      <c r="M57" s="5"/>
      <c r="N57" s="5"/>
      <c r="O57" s="5"/>
      <c r="P57" s="3"/>
      <c r="Q57" s="220"/>
      <c r="R57" s="5"/>
    </row>
    <row r="58" spans="1:24" ht="17.100000000000001" customHeight="1">
      <c r="A58" s="221"/>
      <c r="B58" s="222"/>
      <c r="C58" s="223"/>
      <c r="D58" s="223"/>
      <c r="E58" s="223"/>
      <c r="F58" s="223"/>
      <c r="G58" s="224"/>
      <c r="H58" s="223"/>
      <c r="I58" s="224"/>
      <c r="J58" s="225"/>
      <c r="K58" s="224"/>
      <c r="L58" s="224"/>
      <c r="M58" s="224"/>
      <c r="N58" s="224"/>
      <c r="O58" s="224"/>
      <c r="P58" s="225"/>
      <c r="Q58" s="226"/>
    </row>
  </sheetData>
  <mergeCells count="14">
    <mergeCell ref="B2:Q2"/>
    <mergeCell ref="B3:Q3"/>
    <mergeCell ref="B4:Q4"/>
    <mergeCell ref="B5:Q5"/>
    <mergeCell ref="B6:Q6"/>
    <mergeCell ref="A55:F55"/>
    <mergeCell ref="A48:F48"/>
    <mergeCell ref="B49:F49"/>
    <mergeCell ref="A50:F50"/>
    <mergeCell ref="A52:F52"/>
    <mergeCell ref="B53:D53"/>
    <mergeCell ref="B54:D54"/>
    <mergeCell ref="B8:Q8"/>
    <mergeCell ref="A8:A9"/>
  </mergeCells>
  <pageMargins left="0.5" right="0.5" top="1" bottom="1" header="0.5" footer="0.5"/>
  <pageSetup scale="6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rates</vt:lpstr>
      <vt:lpstr>On-Campus IDC 55.5% Budget</vt:lpstr>
      <vt:lpstr>On-Campus IDC 26% Budget  </vt:lpstr>
      <vt:lpstr>'On-Campus IDC 26% Budget  '!Print_Area</vt:lpstr>
      <vt:lpstr>'On-Campus IDC 55.5% Budget'!Print_Area</vt:lpstr>
    </vt:vector>
  </TitlesOfParts>
  <Company>UW HITLab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Samantha D. Auflick</cp:lastModifiedBy>
  <cp:lastPrinted>2021-08-25T01:05:48Z</cp:lastPrinted>
  <dcterms:created xsi:type="dcterms:W3CDTF">2004-11-10T22:13:23Z</dcterms:created>
  <dcterms:modified xsi:type="dcterms:W3CDTF">2021-11-16T02:13:50Z</dcterms:modified>
</cp:coreProperties>
</file>